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2"/>
  </bookViews>
  <sheets>
    <sheet name="RET 670 Diff Pickup" sheetId="1" r:id="rId1"/>
    <sheet name="Trafo combinations" sheetId="2" r:id="rId2"/>
    <sheet name="Diff Characteristics" sheetId="3" r:id="rId3"/>
  </sheets>
  <definedNames/>
  <calcPr fullCalcOnLoad="1"/>
</workbook>
</file>

<file path=xl/sharedStrings.xml><?xml version="1.0" encoding="utf-8"?>
<sst xmlns="http://schemas.openxmlformats.org/spreadsheetml/2006/main" count="2265" uniqueCount="104">
  <si>
    <t>WDG</t>
  </si>
  <si>
    <t>With Zero Seq =ON</t>
  </si>
  <si>
    <t>With Zero Seq =OFF</t>
  </si>
  <si>
    <t>Reference</t>
  </si>
  <si>
    <t>30 deg lag</t>
  </si>
  <si>
    <t>60 deg lag</t>
  </si>
  <si>
    <t>90 deg lag</t>
  </si>
  <si>
    <t>120 deg lag</t>
  </si>
  <si>
    <t>150 deg lag</t>
  </si>
  <si>
    <t>180 deg</t>
  </si>
  <si>
    <t>150 deg lead</t>
  </si>
  <si>
    <t>120 deg lead</t>
  </si>
  <si>
    <t>90 deg lead</t>
  </si>
  <si>
    <t>60 deg lead</t>
  </si>
  <si>
    <t>W1</t>
  </si>
  <si>
    <t>W2</t>
  </si>
  <si>
    <t>W3</t>
  </si>
  <si>
    <t>VOLT (KV)</t>
  </si>
  <si>
    <t>CTR</t>
  </si>
  <si>
    <t>BASE WRT W1</t>
  </si>
  <si>
    <t>Z comp</t>
  </si>
  <si>
    <t>MF</t>
  </si>
  <si>
    <t>00</t>
  </si>
  <si>
    <t>02</t>
  </si>
  <si>
    <t>04</t>
  </si>
  <si>
    <t>06</t>
  </si>
  <si>
    <t>08</t>
  </si>
  <si>
    <t>10</t>
  </si>
  <si>
    <t>Trafo connection</t>
  </si>
  <si>
    <t>01</t>
  </si>
  <si>
    <t>03</t>
  </si>
  <si>
    <t>05</t>
  </si>
  <si>
    <t>07</t>
  </si>
  <si>
    <t>09</t>
  </si>
  <si>
    <t>11</t>
  </si>
  <si>
    <t>POSN</t>
  </si>
  <si>
    <t>ABB</t>
  </si>
  <si>
    <t>Y</t>
  </si>
  <si>
    <t>y</t>
  </si>
  <si>
    <t>d</t>
  </si>
  <si>
    <t>D</t>
  </si>
  <si>
    <t>First Y is reference</t>
  </si>
  <si>
    <t>First Y is reference revised</t>
  </si>
  <si>
    <t>Relative Clock</t>
  </si>
  <si>
    <t>ON</t>
  </si>
  <si>
    <t>OFF</t>
  </si>
  <si>
    <t>W1 ZCOM</t>
  </si>
  <si>
    <t>30 deg lead</t>
  </si>
  <si>
    <t>Id min =</t>
  </si>
  <si>
    <t>W2 ZCOM</t>
  </si>
  <si>
    <t>CURRENT (A)</t>
  </si>
  <si>
    <t>MVA</t>
  </si>
  <si>
    <t>120 deg. phase shift</t>
  </si>
  <si>
    <t>240 deg. phase shift</t>
  </si>
  <si>
    <t>Primary</t>
  </si>
  <si>
    <t>Sec.</t>
  </si>
  <si>
    <t>I diff</t>
  </si>
  <si>
    <t>End Sec 1</t>
  </si>
  <si>
    <t>End Sec 2</t>
  </si>
  <si>
    <t>Slope 1</t>
  </si>
  <si>
    <t>Slope 2</t>
  </si>
  <si>
    <t>Bias Points to be Tested [pu]</t>
  </si>
  <si>
    <t>Zone 1</t>
  </si>
  <si>
    <t>Zone 2</t>
  </si>
  <si>
    <t>Zone 3</t>
  </si>
  <si>
    <t>Constant Current</t>
  </si>
  <si>
    <t>Ramp Down from this value</t>
  </si>
  <si>
    <t>to less than this value</t>
  </si>
  <si>
    <t>ENTER YOUR VALUES IN CELLS MARKED WITH THIS YELLOW COLOR</t>
  </si>
  <si>
    <t>I base W1</t>
  </si>
  <si>
    <t>I base W2</t>
  </si>
  <si>
    <t>I base W3</t>
  </si>
  <si>
    <t>Slope 1 %</t>
  </si>
  <si>
    <t>Slope 2 %</t>
  </si>
  <si>
    <t>Ibias 1st cross</t>
  </si>
  <si>
    <t>Idiff</t>
  </si>
  <si>
    <t>Ibias 2nd cross</t>
  </si>
  <si>
    <t>Idiff 2nd cross</t>
  </si>
  <si>
    <t>W2 Start Current [A_Sec.]</t>
  </si>
  <si>
    <t>W1 Start Current [A_Sec.]</t>
  </si>
  <si>
    <t>W3 Start Current [A_Sec.]</t>
  </si>
  <si>
    <t>Expected W2 Trip Current [A_Sec.]</t>
  </si>
  <si>
    <t>Expected W3 Trip Current [A_Sec.]</t>
  </si>
  <si>
    <t>Measured W2 Current at Trip [A_Sec.]</t>
  </si>
  <si>
    <t>Measured W3 Current at Trip [A_Sec.]</t>
  </si>
  <si>
    <t>Diff  Current for the given Bias values</t>
  </si>
  <si>
    <t>Actual Diff  Current at Trip          W1-W2</t>
  </si>
  <si>
    <t>Actual Diff  Current at Trip          W1-W3</t>
  </si>
  <si>
    <t>Diff Current Error in [%]         W1-W2</t>
  </si>
  <si>
    <t>Stability test 3-phase for RET 670</t>
  </si>
  <si>
    <t>Accuracy +/- 2% of Ir</t>
  </si>
  <si>
    <t>times of Wdg. 1 rated current</t>
  </si>
  <si>
    <t>Note :</t>
  </si>
  <si>
    <t>2) Current Base reference is W1 rated current</t>
  </si>
  <si>
    <t>Pick up 1-Ph</t>
  </si>
  <si>
    <t>Pick up 3-Ph</t>
  </si>
  <si>
    <t>RET 670 Transformer Differential 1/3-Phase Pickup calculation</t>
  </si>
  <si>
    <t>Diff  Current PU</t>
  </si>
  <si>
    <t>Ibias</t>
  </si>
  <si>
    <t>Values for points when using Omicron diff characteristics</t>
  </si>
  <si>
    <t>FINAL TEST</t>
  </si>
  <si>
    <t>NEW RAFHA PP S/S          DATE :     01/07/2012</t>
  </si>
  <si>
    <t xml:space="preserve"> CIRCUIT No :   UAT3</t>
  </si>
  <si>
    <t>Dy01d00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</si>
</sst>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\ \A"/>
    <numFmt numFmtId="165" formatCode="[$-409]h:mm:ss\ AM/PM"/>
    <numFmt numFmtId="166" formatCode="##%"/>
    <numFmt numFmtId="167" formatCode="##\ &quot;%&quot;"/>
    <numFmt numFmtId="168" formatCode="##"/>
    <numFmt numFmtId="169" formatCode="##,&quot;&quot;"/>
    <numFmt numFmtId="170" formatCode="\(##\)"/>
    <numFmt numFmtId="171" formatCode="0##"/>
    <numFmt numFmtId="172" formatCode="0.0"/>
    <numFmt numFmtId="173" formatCode="##\ &quot;kV&quot;"/>
    <numFmt numFmtId="174" formatCode="##\ &quot;MVA&quot;"/>
    <numFmt numFmtId="175" formatCode="##\ &quot;A&quot;"/>
    <numFmt numFmtId="176" formatCode="##.#\ &quot;A&quot;"/>
    <numFmt numFmtId="177" formatCode="##.###&quot;A&quot;"/>
    <numFmt numFmtId="178" formatCode="0##.###&quot;A&quot;"/>
    <numFmt numFmtId="179" formatCode="0##.###\ &quot;A&quot;"/>
    <numFmt numFmtId="180" formatCode="0.000"/>
    <numFmt numFmtId="181" formatCode="##.###\ &quot;A&quot;"/>
    <numFmt numFmtId="182" formatCode="##.##\ &quot;%&quot;"/>
    <numFmt numFmtId="183" formatCode="##.#\ &quot;kV&quot;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26"/>
      <color indexed="10"/>
      <name val="ABB Logo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57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24"/>
      <color indexed="10"/>
      <name val="ABB Logo"/>
      <family val="0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22.2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26.75"/>
      <color indexed="8"/>
      <name val="Arial"/>
      <family val="0"/>
    </font>
    <font>
      <sz val="13.5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67" fontId="0" fillId="33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left"/>
    </xf>
    <xf numFmtId="173" fontId="4" fillId="33" borderId="10" xfId="0" applyNumberFormat="1" applyFont="1" applyFill="1" applyBorder="1" applyAlignment="1" applyProtection="1">
      <alignment horizontal="center"/>
      <protection locked="0"/>
    </xf>
    <xf numFmtId="174" fontId="4" fillId="33" borderId="10" xfId="0" applyNumberFormat="1" applyFont="1" applyFill="1" applyBorder="1" applyAlignment="1" applyProtection="1">
      <alignment horizontal="center"/>
      <protection locked="0"/>
    </xf>
    <xf numFmtId="175" fontId="4" fillId="0" borderId="1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75" fontId="0" fillId="33" borderId="10" xfId="0" applyNumberFormat="1" applyFill="1" applyBorder="1" applyAlignment="1" applyProtection="1">
      <alignment horizontal="center" vertical="center"/>
      <protection locked="0"/>
    </xf>
    <xf numFmtId="175" fontId="0" fillId="33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180" fontId="4" fillId="0" borderId="0" xfId="0" applyNumberFormat="1" applyFont="1" applyAlignment="1">
      <alignment horizontal="center"/>
    </xf>
    <xf numFmtId="0" fontId="6" fillId="33" borderId="0" xfId="0" applyFont="1" applyFill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7" fillId="33" borderId="12" xfId="0" applyNumberFormat="1" applyFont="1" applyFill="1" applyBorder="1" applyAlignment="1" applyProtection="1">
      <alignment horizontal="center"/>
      <protection/>
    </xf>
    <xf numFmtId="180" fontId="7" fillId="35" borderId="1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180" fontId="7" fillId="0" borderId="12" xfId="0" applyNumberFormat="1" applyFont="1" applyBorder="1" applyAlignment="1">
      <alignment horizontal="center"/>
    </xf>
    <xf numFmtId="180" fontId="7" fillId="0" borderId="13" xfId="0" applyNumberFormat="1" applyFont="1" applyBorder="1" applyAlignment="1">
      <alignment horizontal="center"/>
    </xf>
    <xf numFmtId="180" fontId="7" fillId="33" borderId="12" xfId="0" applyNumberFormat="1" applyFont="1" applyFill="1" applyBorder="1" applyAlignment="1" applyProtection="1">
      <alignment horizontal="center"/>
      <protection locked="0"/>
    </xf>
    <xf numFmtId="2" fontId="4" fillId="33" borderId="14" xfId="0" applyNumberFormat="1" applyFont="1" applyFill="1" applyBorder="1" applyAlignment="1" applyProtection="1">
      <alignment horizontal="center"/>
      <protection locked="0"/>
    </xf>
    <xf numFmtId="180" fontId="0" fillId="35" borderId="14" xfId="0" applyNumberFormat="1" applyFill="1" applyBorder="1" applyAlignment="1">
      <alignment horizontal="center"/>
    </xf>
    <xf numFmtId="0" fontId="0" fillId="0" borderId="15" xfId="0" applyBorder="1" applyAlignment="1">
      <alignment horizontal="left"/>
    </xf>
    <xf numFmtId="180" fontId="0" fillId="0" borderId="14" xfId="0" applyNumberFormat="1" applyBorder="1" applyAlignment="1">
      <alignment horizontal="center"/>
    </xf>
    <xf numFmtId="180" fontId="4" fillId="33" borderId="14" xfId="0" applyNumberFormat="1" applyFont="1" applyFill="1" applyBorder="1" applyAlignment="1" applyProtection="1">
      <alignment horizontal="center"/>
      <protection locked="0"/>
    </xf>
    <xf numFmtId="2" fontId="7" fillId="33" borderId="14" xfId="0" applyNumberFormat="1" applyFont="1" applyFill="1" applyBorder="1" applyAlignment="1" applyProtection="1">
      <alignment horizontal="center"/>
      <protection/>
    </xf>
    <xf numFmtId="180" fontId="7" fillId="35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180" fontId="7" fillId="0" borderId="14" xfId="0" applyNumberFormat="1" applyFont="1" applyBorder="1" applyAlignment="1">
      <alignment horizontal="center"/>
    </xf>
    <xf numFmtId="180" fontId="7" fillId="33" borderId="14" xfId="0" applyNumberFormat="1" applyFont="1" applyFill="1" applyBorder="1" applyAlignment="1" applyProtection="1">
      <alignment horizontal="center"/>
      <protection locked="0"/>
    </xf>
    <xf numFmtId="2" fontId="4" fillId="33" borderId="16" xfId="0" applyNumberFormat="1" applyFont="1" applyFill="1" applyBorder="1" applyAlignment="1" applyProtection="1">
      <alignment horizontal="center"/>
      <protection locked="0"/>
    </xf>
    <xf numFmtId="180" fontId="0" fillId="35" borderId="16" xfId="0" applyNumberFormat="1" applyFill="1" applyBorder="1" applyAlignment="1">
      <alignment horizontal="center"/>
    </xf>
    <xf numFmtId="0" fontId="0" fillId="0" borderId="17" xfId="0" applyBorder="1" applyAlignment="1">
      <alignment horizontal="left"/>
    </xf>
    <xf numFmtId="180" fontId="0" fillId="0" borderId="18" xfId="0" applyNumberFormat="1" applyBorder="1" applyAlignment="1">
      <alignment horizontal="center"/>
    </xf>
    <xf numFmtId="180" fontId="4" fillId="33" borderId="16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/>
    </xf>
    <xf numFmtId="180" fontId="9" fillId="0" borderId="12" xfId="0" applyNumberFormat="1" applyFont="1" applyBorder="1" applyAlignment="1">
      <alignment horizontal="center"/>
    </xf>
    <xf numFmtId="180" fontId="9" fillId="0" borderId="14" xfId="0" applyNumberFormat="1" applyFont="1" applyBorder="1" applyAlignment="1">
      <alignment horizontal="center"/>
    </xf>
    <xf numFmtId="180" fontId="9" fillId="0" borderId="16" xfId="0" applyNumberFormat="1" applyFont="1" applyBorder="1" applyAlignment="1">
      <alignment horizontal="center"/>
    </xf>
    <xf numFmtId="10" fontId="9" fillId="0" borderId="12" xfId="0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0" fontId="9" fillId="0" borderId="16" xfId="0" applyNumberFormat="1" applyFont="1" applyBorder="1" applyAlignment="1">
      <alignment horizontal="center" vertical="center"/>
    </xf>
    <xf numFmtId="180" fontId="10" fillId="0" borderId="12" xfId="0" applyNumberFormat="1" applyFont="1" applyBorder="1" applyAlignment="1">
      <alignment horizontal="center"/>
    </xf>
    <xf numFmtId="180" fontId="11" fillId="0" borderId="14" xfId="0" applyNumberFormat="1" applyFont="1" applyBorder="1" applyAlignment="1">
      <alignment horizontal="center"/>
    </xf>
    <xf numFmtId="180" fontId="10" fillId="0" borderId="14" xfId="0" applyNumberFormat="1" applyFont="1" applyBorder="1" applyAlignment="1">
      <alignment horizontal="center"/>
    </xf>
    <xf numFmtId="180" fontId="11" fillId="0" borderId="16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/>
    </xf>
    <xf numFmtId="167" fontId="4" fillId="0" borderId="1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175" fontId="4" fillId="0" borderId="10" xfId="0" applyNumberFormat="1" applyFont="1" applyFill="1" applyBorder="1" applyAlignment="1" applyProtection="1">
      <alignment horizontal="center"/>
      <protection hidden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 applyProtection="1">
      <alignment horizontal="center"/>
      <protection hidden="1"/>
    </xf>
    <xf numFmtId="1" fontId="0" fillId="0" borderId="10" xfId="0" applyNumberForma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3" fontId="4" fillId="0" borderId="10" xfId="0" applyNumberFormat="1" applyFont="1" applyFill="1" applyBorder="1" applyAlignment="1" applyProtection="1">
      <alignment horizontal="center"/>
      <protection hidden="1"/>
    </xf>
    <xf numFmtId="174" fontId="4" fillId="0" borderId="10" xfId="0" applyNumberFormat="1" applyFont="1" applyFill="1" applyBorder="1" applyAlignment="1" applyProtection="1">
      <alignment horizontal="center"/>
      <protection hidden="1"/>
    </xf>
    <xf numFmtId="179" fontId="4" fillId="0" borderId="10" xfId="0" applyNumberFormat="1" applyFont="1" applyBorder="1" applyAlignment="1" applyProtection="1">
      <alignment horizontal="center"/>
      <protection hidden="1"/>
    </xf>
    <xf numFmtId="176" fontId="4" fillId="0" borderId="10" xfId="0" applyNumberFormat="1" applyFont="1" applyBorder="1" applyAlignment="1" applyProtection="1">
      <alignment horizontal="center"/>
      <protection hidden="1"/>
    </xf>
    <xf numFmtId="183" fontId="4" fillId="33" borderId="10" xfId="0" applyNumberFormat="1" applyFont="1" applyFill="1" applyBorder="1" applyAlignment="1" applyProtection="1">
      <alignment horizontal="center"/>
      <protection locked="0"/>
    </xf>
    <xf numFmtId="183" fontId="4" fillId="0" borderId="10" xfId="0" applyNumberFormat="1" applyFont="1" applyFill="1" applyBorder="1" applyAlignment="1" applyProtection="1">
      <alignment horizontal="center"/>
      <protection hidden="1"/>
    </xf>
    <xf numFmtId="180" fontId="7" fillId="0" borderId="19" xfId="0" applyNumberFormat="1" applyFont="1" applyBorder="1" applyAlignment="1">
      <alignment horizontal="center"/>
    </xf>
    <xf numFmtId="180" fontId="7" fillId="0" borderId="20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33" borderId="0" xfId="0" applyFont="1" applyFill="1" applyAlignment="1">
      <alignment horizontal="center"/>
    </xf>
    <xf numFmtId="0" fontId="8" fillId="34" borderId="21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Bias Characteristics of RET 670 W1-W2</a:t>
            </a:r>
          </a:p>
        </c:rich>
      </c:tx>
      <c:layout>
        <c:manualLayout>
          <c:xMode val="factor"/>
          <c:yMode val="factor"/>
          <c:x val="-0.166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665"/>
          <c:w val="0.98225"/>
          <c:h val="0.82875"/>
        </c:manualLayout>
      </c:layout>
      <c:scatterChart>
        <c:scatterStyle val="smoothMarker"/>
        <c:varyColors val="0"/>
        <c:ser>
          <c:idx val="0"/>
          <c:order val="0"/>
          <c:tx>
            <c:v>Expected Diff curve W1-W2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'Diff Characteristics'!$B$14:$B$29</c:f>
              <c:numCache/>
            </c:numRef>
          </c:xVal>
          <c:yVal>
            <c:numRef>
              <c:f>'Diff Characteristics'!$J$14:$J$29</c:f>
              <c:numCache/>
            </c:numRef>
          </c:yVal>
          <c:smooth val="1"/>
        </c:ser>
        <c:ser>
          <c:idx val="2"/>
          <c:order val="1"/>
          <c:tx>
            <c:v>Actual Diff curve W1-W2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'Diff Characteristics'!$B$14:$B$29</c:f>
              <c:numCache/>
            </c:numRef>
          </c:xVal>
          <c:yVal>
            <c:numRef>
              <c:f>'Diff Characteristics'!$O$14:$O$29</c:f>
              <c:numCache/>
            </c:numRef>
          </c:yVal>
          <c:smooth val="1"/>
        </c:ser>
        <c:ser>
          <c:idx val="3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'Diff Characteristics'!$B$14:$B$29</c:f>
              <c:numCache/>
            </c:numRef>
          </c:xVal>
          <c:yVal>
            <c:numRef>
              <c:f>'Diff Characteristics'!$F$14:$F$29</c:f>
            </c:numRef>
          </c:yVal>
          <c:smooth val="1"/>
        </c:ser>
        <c:axId val="48708209"/>
        <c:axId val="35720698"/>
      </c:scatterChart>
      <c:valAx>
        <c:axId val="48708209"/>
        <c:scaling>
          <c:orientation val="minMax"/>
          <c:min val="0.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bias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20698"/>
        <c:crosses val="autoZero"/>
        <c:crossBetween val="midCat"/>
        <c:dispUnits/>
        <c:majorUnit val="1"/>
        <c:minorUnit val="0.1"/>
      </c:valAx>
      <c:valAx>
        <c:axId val="35720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diff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08209"/>
        <c:crossesAt val="0"/>
        <c:crossBetween val="midCat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09"/>
          <c:y val="0.00175"/>
          <c:w val="0.287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Bias Characteristics of RET 670 W1-W3</a:t>
            </a:r>
          </a:p>
        </c:rich>
      </c:tx>
      <c:layout>
        <c:manualLayout>
          <c:xMode val="factor"/>
          <c:yMode val="factor"/>
          <c:x val="-0.167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655"/>
          <c:w val="0.98225"/>
          <c:h val="0.82975"/>
        </c:manualLayout>
      </c:layout>
      <c:scatterChart>
        <c:scatterStyle val="smoothMarker"/>
        <c:varyColors val="0"/>
        <c:ser>
          <c:idx val="1"/>
          <c:order val="0"/>
          <c:tx>
            <c:v>Expected Diff curve W1-W3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'Diff Characteristics'!$B$14:$B$29</c:f>
              <c:numCache/>
            </c:numRef>
          </c:xVal>
          <c:yVal>
            <c:numRef>
              <c:f>'Diff Characteristics'!$J$14:$J$29</c:f>
              <c:numCache/>
            </c:numRef>
          </c:yVal>
          <c:smooth val="1"/>
        </c:ser>
        <c:ser>
          <c:idx val="3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'Diff Characteristics'!$B$14:$B$29</c:f>
              <c:numCache/>
            </c:numRef>
          </c:xVal>
          <c:yVal>
            <c:numRef>
              <c:f>'Diff Characteristics'!$F$14:$F$29</c:f>
            </c:numRef>
          </c:yVal>
          <c:smooth val="1"/>
        </c:ser>
        <c:ser>
          <c:idx val="8"/>
          <c:order val="2"/>
          <c:tx>
            <c:v>Actual Diff curve W1-W3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'Diff Characteristics'!$B$14:$B$29</c:f>
              <c:numCache/>
            </c:numRef>
          </c:xVal>
          <c:yVal>
            <c:numRef>
              <c:f>'Diff Characteristics'!$P$14:$P$29</c:f>
              <c:numCache/>
            </c:numRef>
          </c:yVal>
          <c:smooth val="1"/>
        </c:ser>
        <c:axId val="53050827"/>
        <c:axId val="7695396"/>
      </c:scatterChart>
      <c:valAx>
        <c:axId val="53050827"/>
        <c:scaling>
          <c:orientation val="minMax"/>
          <c:min val="0.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bias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95396"/>
        <c:crosses val="autoZero"/>
        <c:crossBetween val="midCat"/>
        <c:dispUnits/>
        <c:majorUnit val="1"/>
        <c:minorUnit val="0.1"/>
      </c:valAx>
      <c:valAx>
        <c:axId val="769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diff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0827"/>
        <c:crosses val="autoZero"/>
        <c:crossBetween val="midCat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0925"/>
          <c:y val="0.005"/>
          <c:w val="0.2867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17</xdr:col>
      <xdr:colOff>561975</xdr:colOff>
      <xdr:row>69</xdr:row>
      <xdr:rowOff>66675</xdr:rowOff>
    </xdr:to>
    <xdr:graphicFrame>
      <xdr:nvGraphicFramePr>
        <xdr:cNvPr id="1" name="Chart 1"/>
        <xdr:cNvGraphicFramePr/>
      </xdr:nvGraphicFramePr>
      <xdr:xfrm>
        <a:off x="0" y="7124700"/>
        <a:ext cx="9677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17</xdr:col>
      <xdr:colOff>571500</xdr:colOff>
      <xdr:row>111</xdr:row>
      <xdr:rowOff>57150</xdr:rowOff>
    </xdr:to>
    <xdr:graphicFrame>
      <xdr:nvGraphicFramePr>
        <xdr:cNvPr id="2" name="Chart 3"/>
        <xdr:cNvGraphicFramePr/>
      </xdr:nvGraphicFramePr>
      <xdr:xfrm>
        <a:off x="0" y="13906500"/>
        <a:ext cx="9686925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77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9.00390625" style="0" customWidth="1"/>
    <col min="2" max="2" width="11.57421875" style="0" bestFit="1" customWidth="1"/>
    <col min="3" max="3" width="17.57421875" style="0" bestFit="1" customWidth="1"/>
    <col min="4" max="4" width="17.57421875" style="0" customWidth="1"/>
    <col min="5" max="5" width="12.00390625" style="0" customWidth="1"/>
    <col min="6" max="6" width="7.57421875" style="0" customWidth="1"/>
    <col min="7" max="7" width="13.57421875" style="1" customWidth="1"/>
    <col min="9" max="9" width="10.00390625" style="0" customWidth="1"/>
    <col min="10" max="10" width="9.140625" style="1" customWidth="1"/>
    <col min="11" max="11" width="9.140625" style="1" hidden="1" customWidth="1"/>
    <col min="17" max="24" width="8.28125" style="0" bestFit="1" customWidth="1"/>
    <col min="25" max="25" width="9.28125" style="0" bestFit="1" customWidth="1"/>
    <col min="26" max="27" width="8.28125" style="0" bestFit="1" customWidth="1"/>
  </cols>
  <sheetData>
    <row r="1" spans="2:12" ht="32.25">
      <c r="B1" s="105" t="s">
        <v>96</v>
      </c>
      <c r="C1" s="104"/>
      <c r="D1" s="104"/>
      <c r="E1" s="104"/>
      <c r="F1" s="104"/>
      <c r="G1" s="104"/>
      <c r="H1" s="104"/>
      <c r="I1" s="104"/>
      <c r="J1" s="103" t="s">
        <v>36</v>
      </c>
      <c r="K1" s="104"/>
      <c r="L1" s="104"/>
    </row>
    <row r="2" spans="2:7" ht="15.75">
      <c r="B2" s="100"/>
      <c r="C2" s="100"/>
      <c r="D2" s="100"/>
      <c r="G2" s="101" t="s">
        <v>101</v>
      </c>
    </row>
    <row r="3" spans="2:7" ht="20.25">
      <c r="B3" s="100"/>
      <c r="C3" s="100"/>
      <c r="D3" s="102" t="s">
        <v>100</v>
      </c>
      <c r="G3" s="101" t="s">
        <v>102</v>
      </c>
    </row>
    <row r="5" spans="1:11" ht="12.75">
      <c r="A5" s="23" t="s">
        <v>35</v>
      </c>
      <c r="B5" s="23" t="s">
        <v>0</v>
      </c>
      <c r="C5" s="39" t="s">
        <v>1</v>
      </c>
      <c r="D5" s="40" t="s">
        <v>2</v>
      </c>
      <c r="F5" s="17" t="s">
        <v>48</v>
      </c>
      <c r="G5" s="14">
        <v>40</v>
      </c>
      <c r="K5" s="19" t="s">
        <v>103</v>
      </c>
    </row>
    <row r="6" spans="1:11" ht="12.75">
      <c r="A6" s="2">
        <v>0</v>
      </c>
      <c r="B6" s="2" t="s">
        <v>3</v>
      </c>
      <c r="C6" s="11">
        <f>2/3</f>
        <v>0.6666666666666666</v>
      </c>
      <c r="D6" s="10">
        <f>1</f>
        <v>1</v>
      </c>
      <c r="F6" s="17" t="s">
        <v>28</v>
      </c>
      <c r="G6" s="3"/>
      <c r="H6" s="4"/>
      <c r="I6" s="18" t="s">
        <v>46</v>
      </c>
      <c r="K6" s="19">
        <v>181</v>
      </c>
    </row>
    <row r="7" spans="1:11" ht="12.75">
      <c r="A7" s="2">
        <v>1</v>
      </c>
      <c r="B7" s="2" t="s">
        <v>4</v>
      </c>
      <c r="C7" s="11">
        <f>1/SQRT(3)</f>
        <v>0.5773502691896258</v>
      </c>
      <c r="D7" s="11">
        <f>1/SQRT(3)</f>
        <v>0.5773502691896258</v>
      </c>
      <c r="G7" s="3"/>
      <c r="H7" s="4"/>
      <c r="K7" s="19">
        <v>2</v>
      </c>
    </row>
    <row r="8" spans="1:11" ht="12.75">
      <c r="A8" s="2">
        <v>2</v>
      </c>
      <c r="B8" s="2" t="s">
        <v>5</v>
      </c>
      <c r="C8" s="11">
        <f>1/3</f>
        <v>0.3333333333333333</v>
      </c>
      <c r="D8" s="10">
        <v>-1</v>
      </c>
      <c r="E8" t="s">
        <v>53</v>
      </c>
      <c r="G8" s="3"/>
      <c r="H8" s="4"/>
      <c r="I8" s="18" t="s">
        <v>49</v>
      </c>
      <c r="K8" s="19">
        <v>1</v>
      </c>
    </row>
    <row r="9" spans="1:11" ht="12.75">
      <c r="A9" s="2">
        <v>3</v>
      </c>
      <c r="B9" s="2" t="s">
        <v>6</v>
      </c>
      <c r="C9" s="11">
        <v>-0.58</v>
      </c>
      <c r="D9" s="11">
        <v>-0.58</v>
      </c>
      <c r="E9" t="s">
        <v>53</v>
      </c>
      <c r="G9" s="3"/>
      <c r="H9" s="4"/>
      <c r="K9" s="19"/>
    </row>
    <row r="10" spans="1:11" ht="12.75">
      <c r="A10" s="2">
        <v>4</v>
      </c>
      <c r="B10" s="2" t="s">
        <v>7</v>
      </c>
      <c r="C10" s="11">
        <f>-1/3</f>
        <v>-0.3333333333333333</v>
      </c>
      <c r="D10" s="10">
        <v>1</v>
      </c>
      <c r="E10" t="s">
        <v>52</v>
      </c>
      <c r="G10" s="3"/>
      <c r="H10" s="4"/>
      <c r="I10" s="18"/>
      <c r="K10" s="19">
        <v>2</v>
      </c>
    </row>
    <row r="11" spans="1:8" ht="12.75">
      <c r="A11" s="2">
        <v>5</v>
      </c>
      <c r="B11" s="2" t="s">
        <v>8</v>
      </c>
      <c r="C11" s="11">
        <f>-1/SQRT(3)</f>
        <v>-0.5773502691896258</v>
      </c>
      <c r="D11" s="11">
        <f>-1/SQRT(3)</f>
        <v>-0.5773502691896258</v>
      </c>
      <c r="G11" s="3"/>
      <c r="H11" s="4"/>
    </row>
    <row r="12" spans="1:9" ht="12.75">
      <c r="A12" s="2">
        <v>6</v>
      </c>
      <c r="B12" s="2" t="s">
        <v>9</v>
      </c>
      <c r="C12" s="11">
        <f>-2/3</f>
        <v>-0.6666666666666666</v>
      </c>
      <c r="D12" s="10">
        <f>-1</f>
        <v>-1</v>
      </c>
      <c r="G12" s="3"/>
      <c r="H12" s="29" t="s">
        <v>54</v>
      </c>
      <c r="I12" s="21" t="s">
        <v>55</v>
      </c>
    </row>
    <row r="13" spans="1:9" ht="12.75">
      <c r="A13" s="2">
        <v>7</v>
      </c>
      <c r="B13" s="2" t="s">
        <v>10</v>
      </c>
      <c r="C13" s="11">
        <f>-1/SQRT(3)</f>
        <v>-0.5773502691896258</v>
      </c>
      <c r="D13" s="11">
        <f>-1/SQRT(3)</f>
        <v>-0.5773502691896258</v>
      </c>
      <c r="G13" s="22" t="s">
        <v>14</v>
      </c>
      <c r="H13" s="30">
        <v>800</v>
      </c>
      <c r="I13" s="31">
        <v>1</v>
      </c>
    </row>
    <row r="14" spans="1:9" ht="12.75">
      <c r="A14" s="2">
        <v>8</v>
      </c>
      <c r="B14" s="2" t="s">
        <v>11</v>
      </c>
      <c r="C14" s="11">
        <f>-1/3</f>
        <v>-0.3333333333333333</v>
      </c>
      <c r="D14" s="10">
        <v>1</v>
      </c>
      <c r="E14" t="s">
        <v>53</v>
      </c>
      <c r="G14" s="22" t="s">
        <v>15</v>
      </c>
      <c r="H14" s="30">
        <v>2000</v>
      </c>
      <c r="I14" s="31">
        <v>1</v>
      </c>
    </row>
    <row r="15" spans="1:9" ht="12.75">
      <c r="A15" s="2">
        <v>9</v>
      </c>
      <c r="B15" s="2" t="s">
        <v>12</v>
      </c>
      <c r="C15" s="11">
        <v>0.58</v>
      </c>
      <c r="D15" s="11">
        <v>0.58</v>
      </c>
      <c r="E15" t="s">
        <v>53</v>
      </c>
      <c r="G15" s="22"/>
      <c r="H15" s="30"/>
      <c r="I15" s="31"/>
    </row>
    <row r="16" spans="1:8" ht="12.75">
      <c r="A16" s="2">
        <v>10</v>
      </c>
      <c r="B16" s="2" t="s">
        <v>13</v>
      </c>
      <c r="C16" s="11">
        <f>1/3</f>
        <v>0.3333333333333333</v>
      </c>
      <c r="D16" s="10">
        <v>-1</v>
      </c>
      <c r="E16" t="s">
        <v>52</v>
      </c>
      <c r="G16" s="3"/>
      <c r="H16" s="4"/>
    </row>
    <row r="17" spans="1:8" ht="12.75">
      <c r="A17" s="2">
        <v>11</v>
      </c>
      <c r="B17" s="2" t="s">
        <v>47</v>
      </c>
      <c r="C17" s="11">
        <f>1/SQRT(3)</f>
        <v>0.5773502691896258</v>
      </c>
      <c r="D17" s="11">
        <f>1/SQRT(3)</f>
        <v>0.5773502691896258</v>
      </c>
      <c r="G17" s="3"/>
      <c r="H17" s="4"/>
    </row>
    <row r="19" spans="1:10" ht="12.75">
      <c r="A19" s="21" t="s">
        <v>0</v>
      </c>
      <c r="B19" s="23" t="s">
        <v>43</v>
      </c>
      <c r="C19" s="21" t="s">
        <v>17</v>
      </c>
      <c r="D19" s="21" t="s">
        <v>51</v>
      </c>
      <c r="E19" s="21" t="s">
        <v>50</v>
      </c>
      <c r="F19" s="21" t="s">
        <v>18</v>
      </c>
      <c r="G19" s="21" t="s">
        <v>19</v>
      </c>
      <c r="H19" s="22" t="s">
        <v>20</v>
      </c>
      <c r="I19" s="86" t="s">
        <v>94</v>
      </c>
      <c r="J19" s="21" t="s">
        <v>21</v>
      </c>
    </row>
    <row r="20" spans="1:10" ht="12.75">
      <c r="A20" s="21" t="s">
        <v>14</v>
      </c>
      <c r="B20" s="12">
        <v>11</v>
      </c>
      <c r="C20" s="26">
        <v>132</v>
      </c>
      <c r="D20" s="27">
        <v>100</v>
      </c>
      <c r="E20" s="28">
        <f>D20*1000/(SQRT(3)*C20)</f>
        <v>437.38656756789834</v>
      </c>
      <c r="F20" s="28">
        <v>800</v>
      </c>
      <c r="G20" s="94">
        <f>($C$20*$E$20)/$C$20</f>
        <v>437.38656756789834</v>
      </c>
      <c r="H20" s="20" t="s">
        <v>45</v>
      </c>
      <c r="I20" s="93">
        <f>ABS(($G$5/100)*G20/(F20*J20))</f>
        <v>0.3787878787878788</v>
      </c>
      <c r="J20" s="10">
        <f>IF(H20="OFF",LOOKUP(VALUE(B20),$F$27:$G$38),LOOKUP(VALUE(B20),$C$27:$D$38))</f>
        <v>0.5773502691896258</v>
      </c>
    </row>
    <row r="21" spans="1:10" ht="12.75">
      <c r="A21" s="21" t="s">
        <v>15</v>
      </c>
      <c r="B21" s="13" t="s">
        <v>22</v>
      </c>
      <c r="C21" s="95">
        <v>33</v>
      </c>
      <c r="D21" s="27">
        <v>100</v>
      </c>
      <c r="E21" s="28">
        <f>D21*1000/(SQRT(3)*C21)</f>
        <v>1749.5462702715934</v>
      </c>
      <c r="F21" s="28">
        <v>2000</v>
      </c>
      <c r="G21" s="94">
        <f>($C$20*$E$20)/$C$21</f>
        <v>1749.5462702715934</v>
      </c>
      <c r="H21" s="20" t="s">
        <v>44</v>
      </c>
      <c r="I21" s="93">
        <f>ABS(($G$5/100)*G21/(F21*J21))</f>
        <v>0.5248638810814781</v>
      </c>
      <c r="J21" s="10">
        <f>IF(H21="OFF",LOOKUP(VALUE(B21),$F$27:$G$38),LOOKUP(VALUE(B21),$C$27:$D$38))</f>
        <v>0.6666666666666666</v>
      </c>
    </row>
    <row r="22" spans="1:10" ht="12.75">
      <c r="A22" s="21"/>
      <c r="B22" s="12">
        <v>11</v>
      </c>
      <c r="C22" s="95"/>
      <c r="D22" s="27"/>
      <c r="E22" s="28"/>
      <c r="F22" s="20"/>
      <c r="G22" s="94"/>
      <c r="H22" s="24"/>
      <c r="I22" s="93"/>
      <c r="J22" s="10"/>
    </row>
    <row r="23" spans="1:2" ht="12.75">
      <c r="A23" s="80" t="s">
        <v>92</v>
      </c>
      <c r="B23" s="79"/>
    </row>
    <row r="24" ht="12.75" customHeight="1">
      <c r="B24" s="81" t="s">
        <v>93</v>
      </c>
    </row>
    <row r="25" ht="12.75" hidden="1"/>
    <row r="26" spans="3:27" ht="12.75" hidden="1">
      <c r="C26" s="7" t="s">
        <v>1</v>
      </c>
      <c r="D26" s="25"/>
      <c r="E26" s="6"/>
      <c r="F26" s="7" t="s">
        <v>2</v>
      </c>
      <c r="G26"/>
      <c r="Q26" s="8"/>
      <c r="R26" s="8"/>
      <c r="S26" s="8"/>
      <c r="T26" s="8"/>
      <c r="U26" s="8"/>
      <c r="W26" s="8"/>
      <c r="Y26" s="8"/>
      <c r="AA26" s="8"/>
    </row>
    <row r="27" spans="3:27" ht="12.75" hidden="1">
      <c r="C27" s="88">
        <v>0</v>
      </c>
      <c r="D27" s="5">
        <f>2/3</f>
        <v>0.6666666666666666</v>
      </c>
      <c r="F27" s="88">
        <v>0</v>
      </c>
      <c r="G27" s="2">
        <f>1</f>
        <v>1</v>
      </c>
      <c r="Q27" s="8"/>
      <c r="R27" s="8"/>
      <c r="S27" s="8"/>
      <c r="T27" s="8"/>
      <c r="U27" s="8"/>
      <c r="W27" s="8"/>
      <c r="Y27" s="8"/>
      <c r="AA27" s="8"/>
    </row>
    <row r="28" spans="3:27" ht="12.75" hidden="1">
      <c r="C28" s="88">
        <v>1</v>
      </c>
      <c r="D28" s="5">
        <f>1/SQRT(3)</f>
        <v>0.5773502691896258</v>
      </c>
      <c r="F28" s="88">
        <v>1</v>
      </c>
      <c r="G28" s="5">
        <f>1/SQRT(3)</f>
        <v>0.5773502691896258</v>
      </c>
      <c r="Q28" s="8"/>
      <c r="R28" s="8"/>
      <c r="S28" s="8"/>
      <c r="T28" s="8"/>
      <c r="U28" s="8"/>
      <c r="W28" s="8"/>
      <c r="Y28" s="8"/>
      <c r="AA28" s="8"/>
    </row>
    <row r="29" spans="3:7" ht="12.75" hidden="1">
      <c r="C29" s="88">
        <v>2</v>
      </c>
      <c r="D29" s="5">
        <f>1/3</f>
        <v>0.3333333333333333</v>
      </c>
      <c r="F29" s="88">
        <v>2</v>
      </c>
      <c r="G29" s="2">
        <v>-1</v>
      </c>
    </row>
    <row r="30" spans="3:7" ht="12.75" hidden="1">
      <c r="C30" s="88">
        <v>3</v>
      </c>
      <c r="D30" s="5">
        <v>-0.58</v>
      </c>
      <c r="F30" s="88">
        <v>3</v>
      </c>
      <c r="G30" s="5">
        <v>-0.58</v>
      </c>
    </row>
    <row r="31" spans="3:7" ht="12.75" hidden="1">
      <c r="C31" s="88">
        <v>4</v>
      </c>
      <c r="D31" s="5">
        <f>-1/3</f>
        <v>-0.3333333333333333</v>
      </c>
      <c r="F31" s="88">
        <v>4</v>
      </c>
      <c r="G31" s="2">
        <v>1</v>
      </c>
    </row>
    <row r="32" spans="3:7" ht="12.75" hidden="1">
      <c r="C32" s="88">
        <v>5</v>
      </c>
      <c r="D32" s="5">
        <f>-1/SQRT(3)</f>
        <v>-0.5773502691896258</v>
      </c>
      <c r="F32" s="88">
        <v>5</v>
      </c>
      <c r="G32" s="5">
        <f>-1/SQRT(3)</f>
        <v>-0.5773502691896258</v>
      </c>
    </row>
    <row r="33" spans="3:7" ht="12.75" hidden="1">
      <c r="C33" s="88">
        <v>6</v>
      </c>
      <c r="D33" s="5">
        <f>-2/3</f>
        <v>-0.6666666666666666</v>
      </c>
      <c r="F33" s="88">
        <v>6</v>
      </c>
      <c r="G33" s="2">
        <f>-1</f>
        <v>-1</v>
      </c>
    </row>
    <row r="34" spans="3:7" ht="12.75" hidden="1">
      <c r="C34" s="88">
        <v>7</v>
      </c>
      <c r="D34" s="5">
        <f>-1/SQRT(3)</f>
        <v>-0.5773502691896258</v>
      </c>
      <c r="F34" s="88">
        <v>7</v>
      </c>
      <c r="G34" s="5">
        <f>-1/SQRT(3)</f>
        <v>-0.5773502691896258</v>
      </c>
    </row>
    <row r="35" spans="3:7" ht="12.75" hidden="1">
      <c r="C35" s="88">
        <v>8</v>
      </c>
      <c r="D35" s="5">
        <f>-1/3</f>
        <v>-0.3333333333333333</v>
      </c>
      <c r="F35" s="88">
        <v>8</v>
      </c>
      <c r="G35" s="2">
        <v>1</v>
      </c>
    </row>
    <row r="36" spans="3:7" ht="12.75" hidden="1">
      <c r="C36" s="88">
        <v>9</v>
      </c>
      <c r="D36" s="5">
        <v>0.58</v>
      </c>
      <c r="F36" s="88">
        <v>9</v>
      </c>
      <c r="G36" s="5">
        <v>0.58</v>
      </c>
    </row>
    <row r="37" spans="3:7" ht="12.75" hidden="1">
      <c r="C37" s="88">
        <v>10</v>
      </c>
      <c r="D37" s="5">
        <f>1/3</f>
        <v>0.3333333333333333</v>
      </c>
      <c r="F37" s="88">
        <v>10</v>
      </c>
      <c r="G37" s="2">
        <v>-1</v>
      </c>
    </row>
    <row r="38" spans="3:7" ht="12.75" hidden="1">
      <c r="C38" s="88">
        <v>11</v>
      </c>
      <c r="D38" s="5">
        <f>1/SQRT(3)</f>
        <v>0.5773502691896258</v>
      </c>
      <c r="F38" s="88">
        <v>11</v>
      </c>
      <c r="G38" s="5">
        <f>1/SQRT(3)</f>
        <v>0.5773502691896258</v>
      </c>
    </row>
    <row r="39" ht="12.75">
      <c r="G39"/>
    </row>
    <row r="42" spans="1:10" ht="12.75">
      <c r="A42" s="82" t="s">
        <v>0</v>
      </c>
      <c r="B42" s="83" t="s">
        <v>43</v>
      </c>
      <c r="C42" s="82" t="s">
        <v>17</v>
      </c>
      <c r="D42" s="82" t="s">
        <v>51</v>
      </c>
      <c r="E42" s="82" t="s">
        <v>50</v>
      </c>
      <c r="F42" s="82" t="s">
        <v>18</v>
      </c>
      <c r="G42" s="82" t="s">
        <v>19</v>
      </c>
      <c r="H42" s="84" t="s">
        <v>20</v>
      </c>
      <c r="I42" s="87" t="s">
        <v>95</v>
      </c>
      <c r="J42" s="82" t="s">
        <v>21</v>
      </c>
    </row>
    <row r="43" spans="1:10" ht="12.75">
      <c r="A43" s="82" t="s">
        <v>14</v>
      </c>
      <c r="B43" s="9">
        <f aca="true" t="shared" si="0" ref="B43:H43">B20</f>
        <v>11</v>
      </c>
      <c r="C43" s="91">
        <f t="shared" si="0"/>
        <v>132</v>
      </c>
      <c r="D43" s="92">
        <f t="shared" si="0"/>
        <v>100</v>
      </c>
      <c r="E43" s="85">
        <f t="shared" si="0"/>
        <v>437.38656756789834</v>
      </c>
      <c r="F43" s="84">
        <f t="shared" si="0"/>
        <v>800</v>
      </c>
      <c r="G43" s="94">
        <f t="shared" si="0"/>
        <v>437.38656756789834</v>
      </c>
      <c r="H43" s="84" t="str">
        <f t="shared" si="0"/>
        <v>OFF</v>
      </c>
      <c r="I43" s="93">
        <f>($G$5/100)*G43/(F43*J43)</f>
        <v>0.21869328378394917</v>
      </c>
      <c r="J43" s="10">
        <v>1</v>
      </c>
    </row>
    <row r="44" spans="1:10" ht="12.75">
      <c r="A44" s="82" t="s">
        <v>15</v>
      </c>
      <c r="B44" s="9" t="str">
        <f>B21</f>
        <v>00</v>
      </c>
      <c r="C44" s="96">
        <f aca="true" t="shared" si="1" ref="C44:H44">C21</f>
        <v>33</v>
      </c>
      <c r="D44" s="92">
        <f t="shared" si="1"/>
        <v>100</v>
      </c>
      <c r="E44" s="85">
        <f t="shared" si="1"/>
        <v>1749.5462702715934</v>
      </c>
      <c r="F44" s="84">
        <f t="shared" si="1"/>
        <v>2000</v>
      </c>
      <c r="G44" s="94">
        <f t="shared" si="1"/>
        <v>1749.5462702715934</v>
      </c>
      <c r="H44" s="84" t="str">
        <f t="shared" si="1"/>
        <v>ON</v>
      </c>
      <c r="I44" s="93">
        <f>($G$5/100)*G44/(F44*J44)</f>
        <v>0.3499092540543187</v>
      </c>
      <c r="J44" s="10">
        <v>1</v>
      </c>
    </row>
    <row r="45" spans="1:10" ht="12.75">
      <c r="A45" s="82"/>
      <c r="B45" s="9"/>
      <c r="C45" s="96"/>
      <c r="D45" s="92"/>
      <c r="E45" s="85"/>
      <c r="F45" s="84"/>
      <c r="G45" s="94"/>
      <c r="H45" s="84"/>
      <c r="I45" s="93"/>
      <c r="J45" s="10"/>
    </row>
    <row r="48" spans="1:17" ht="20.25">
      <c r="A48" s="106" t="s">
        <v>68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89"/>
      <c r="N48" s="89"/>
      <c r="O48" s="89"/>
      <c r="P48" s="89"/>
      <c r="Q48" s="89"/>
    </row>
    <row r="50" ht="12.75">
      <c r="C50" s="8"/>
    </row>
    <row r="65" spans="2:5" ht="12.75">
      <c r="B65" s="8"/>
      <c r="C65" s="8"/>
      <c r="D65" s="8"/>
      <c r="E65" s="8"/>
    </row>
    <row r="66" spans="2:5" ht="12.75">
      <c r="B66" s="8"/>
      <c r="C66" s="8"/>
      <c r="D66" s="8"/>
      <c r="E66" s="8"/>
    </row>
    <row r="67" spans="2:5" ht="12.75">
      <c r="B67" s="8"/>
      <c r="C67" s="8"/>
      <c r="D67" s="8"/>
      <c r="E67" s="8"/>
    </row>
    <row r="68" spans="2:5" ht="12.75">
      <c r="B68" s="8"/>
      <c r="C68" s="8"/>
      <c r="D68" s="8"/>
      <c r="E68" s="8"/>
    </row>
    <row r="69" spans="2:5" ht="12.75">
      <c r="B69" s="8"/>
      <c r="C69" s="8"/>
      <c r="D69" s="8"/>
      <c r="E69" s="8"/>
    </row>
    <row r="70" spans="2:5" ht="12.75">
      <c r="B70" s="8"/>
      <c r="C70" s="8"/>
      <c r="D70" s="8"/>
      <c r="E70" s="8"/>
    </row>
    <row r="71" spans="2:5" ht="12.75">
      <c r="B71" s="8"/>
      <c r="C71" s="8"/>
      <c r="D71" s="8"/>
      <c r="E71" s="8"/>
    </row>
    <row r="72" spans="2:5" ht="12.75">
      <c r="B72" s="8"/>
      <c r="C72" s="8"/>
      <c r="D72" s="8"/>
      <c r="E72" s="8"/>
    </row>
    <row r="73" spans="2:5" ht="12.75">
      <c r="B73" s="8"/>
      <c r="C73" s="8"/>
      <c r="D73" s="8"/>
      <c r="E73" s="8"/>
    </row>
    <row r="74" spans="2:5" ht="12.75">
      <c r="B74" s="8"/>
      <c r="C74" s="8"/>
      <c r="D74" s="8"/>
      <c r="E74" s="8"/>
    </row>
    <row r="75" spans="2:5" ht="12.75">
      <c r="B75" s="8"/>
      <c r="C75" s="8"/>
      <c r="D75" s="8"/>
      <c r="E75" s="8"/>
    </row>
    <row r="76" spans="2:5" ht="12.75">
      <c r="B76" s="8"/>
      <c r="C76" s="8"/>
      <c r="D76" s="8"/>
      <c r="E76" s="8"/>
    </row>
    <row r="77" spans="2:5" ht="12.75">
      <c r="B77" s="8"/>
      <c r="C77" s="8"/>
      <c r="D77" s="8"/>
      <c r="E77" s="8"/>
    </row>
  </sheetData>
  <sheetProtection/>
  <mergeCells count="3">
    <mergeCell ref="J1:L1"/>
    <mergeCell ref="B1:I1"/>
    <mergeCell ref="A48:L48"/>
  </mergeCells>
  <printOptions/>
  <pageMargins left="0.75" right="0.75" top="0.2" bottom="0.2" header="0.2" footer="0.2"/>
  <pageSetup horizontalDpi="600" verticalDpi="600" orientation="landscape" paperSize="9" r:id="rId2"/>
  <headerFooter alignWithMargins="0">
    <oddFooter>&amp;L&amp;F&amp;C&amp;P of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Q294"/>
  <sheetViews>
    <sheetView zoomScalePageLayoutView="0" workbookViewId="0" topLeftCell="H1">
      <selection activeCell="I44" sqref="I44"/>
    </sheetView>
  </sheetViews>
  <sheetFormatPr defaultColWidth="9.140625" defaultRowHeight="12.75"/>
  <cols>
    <col min="1" max="4" width="0" style="0" hidden="1" customWidth="1"/>
    <col min="5" max="7" width="0" style="8" hidden="1" customWidth="1"/>
    <col min="12" max="17" width="9.140625" style="0" hidden="1" customWidth="1"/>
  </cols>
  <sheetData>
    <row r="1" spans="9:17" ht="12.75">
      <c r="I1" s="107" t="s">
        <v>41</v>
      </c>
      <c r="J1" s="107"/>
      <c r="K1" s="107"/>
      <c r="L1" s="107" t="s">
        <v>41</v>
      </c>
      <c r="M1" s="107"/>
      <c r="N1" s="107"/>
      <c r="O1" s="107" t="s">
        <v>42</v>
      </c>
      <c r="P1" s="107"/>
      <c r="Q1" s="107"/>
    </row>
    <row r="2" spans="2:17" ht="12.75">
      <c r="B2" t="s">
        <v>14</v>
      </c>
      <c r="C2" t="s">
        <v>15</v>
      </c>
      <c r="D2" t="s">
        <v>16</v>
      </c>
      <c r="E2" t="s">
        <v>14</v>
      </c>
      <c r="F2" t="s">
        <v>15</v>
      </c>
      <c r="G2" t="s">
        <v>16</v>
      </c>
      <c r="I2" t="s">
        <v>14</v>
      </c>
      <c r="J2" t="s">
        <v>15</v>
      </c>
      <c r="K2" t="s">
        <v>16</v>
      </c>
      <c r="L2" t="s">
        <v>14</v>
      </c>
      <c r="M2" t="s">
        <v>15</v>
      </c>
      <c r="N2" t="s">
        <v>16</v>
      </c>
      <c r="O2" t="s">
        <v>14</v>
      </c>
      <c r="P2" t="s">
        <v>15</v>
      </c>
      <c r="Q2" t="s">
        <v>16</v>
      </c>
    </row>
    <row r="3" spans="2:11" ht="12.75">
      <c r="B3" t="s">
        <v>37</v>
      </c>
      <c r="C3" t="s">
        <v>38</v>
      </c>
      <c r="D3" t="s">
        <v>38</v>
      </c>
      <c r="E3" s="8" t="s">
        <v>22</v>
      </c>
      <c r="F3" s="8" t="s">
        <v>22</v>
      </c>
      <c r="G3" s="8" t="s">
        <v>22</v>
      </c>
      <c r="H3" t="str">
        <f>B3&amp;C3&amp;F3&amp;D3&amp;G3</f>
        <v>Yy00y00</v>
      </c>
      <c r="I3" s="8" t="str">
        <f>E3</f>
        <v>00</v>
      </c>
      <c r="J3" s="8" t="str">
        <f>F3</f>
        <v>00</v>
      </c>
      <c r="K3" s="8" t="str">
        <f>G3</f>
        <v>00</v>
      </c>
    </row>
    <row r="4" spans="2:11" ht="12.75">
      <c r="B4" t="s">
        <v>37</v>
      </c>
      <c r="C4" t="s">
        <v>38</v>
      </c>
      <c r="D4" t="s">
        <v>38</v>
      </c>
      <c r="E4" s="8" t="s">
        <v>22</v>
      </c>
      <c r="F4" s="8" t="s">
        <v>22</v>
      </c>
      <c r="G4" s="8" t="s">
        <v>23</v>
      </c>
      <c r="H4" t="str">
        <f aca="true" t="shared" si="0" ref="H4:H67">B4&amp;C4&amp;F4&amp;D4&amp;G4</f>
        <v>Yy00y02</v>
      </c>
      <c r="I4" s="8" t="str">
        <f aca="true" t="shared" si="1" ref="I4:I67">E4</f>
        <v>00</v>
      </c>
      <c r="J4" s="8" t="str">
        <f aca="true" t="shared" si="2" ref="J4:J67">F4</f>
        <v>00</v>
      </c>
      <c r="K4" s="8" t="str">
        <f aca="true" t="shared" si="3" ref="K4:K67">G4</f>
        <v>02</v>
      </c>
    </row>
    <row r="5" spans="2:11" ht="12.75">
      <c r="B5" t="s">
        <v>37</v>
      </c>
      <c r="C5" t="s">
        <v>38</v>
      </c>
      <c r="D5" t="s">
        <v>38</v>
      </c>
      <c r="E5" s="8" t="s">
        <v>22</v>
      </c>
      <c r="F5" s="8" t="s">
        <v>22</v>
      </c>
      <c r="G5" s="8" t="s">
        <v>24</v>
      </c>
      <c r="H5" t="str">
        <f t="shared" si="0"/>
        <v>Yy00y04</v>
      </c>
      <c r="I5" s="8" t="str">
        <f t="shared" si="1"/>
        <v>00</v>
      </c>
      <c r="J5" s="8" t="str">
        <f t="shared" si="2"/>
        <v>00</v>
      </c>
      <c r="K5" s="8" t="str">
        <f t="shared" si="3"/>
        <v>04</v>
      </c>
    </row>
    <row r="6" spans="2:11" ht="12.75">
      <c r="B6" t="s">
        <v>37</v>
      </c>
      <c r="C6" t="s">
        <v>38</v>
      </c>
      <c r="D6" t="s">
        <v>38</v>
      </c>
      <c r="E6" s="8" t="s">
        <v>22</v>
      </c>
      <c r="F6" s="8" t="s">
        <v>22</v>
      </c>
      <c r="G6" s="8" t="s">
        <v>25</v>
      </c>
      <c r="H6" t="str">
        <f t="shared" si="0"/>
        <v>Yy00y06</v>
      </c>
      <c r="I6" s="8" t="str">
        <f t="shared" si="1"/>
        <v>00</v>
      </c>
      <c r="J6" s="8" t="str">
        <f t="shared" si="2"/>
        <v>00</v>
      </c>
      <c r="K6" s="8" t="str">
        <f t="shared" si="3"/>
        <v>06</v>
      </c>
    </row>
    <row r="7" spans="2:11" ht="12.75">
      <c r="B7" t="s">
        <v>37</v>
      </c>
      <c r="C7" t="s">
        <v>38</v>
      </c>
      <c r="D7" t="s">
        <v>38</v>
      </c>
      <c r="E7" s="8" t="s">
        <v>22</v>
      </c>
      <c r="F7" s="8" t="s">
        <v>22</v>
      </c>
      <c r="G7" s="8" t="s">
        <v>26</v>
      </c>
      <c r="H7" t="str">
        <f t="shared" si="0"/>
        <v>Yy00y08</v>
      </c>
      <c r="I7" s="8" t="str">
        <f t="shared" si="1"/>
        <v>00</v>
      </c>
      <c r="J7" s="8" t="str">
        <f t="shared" si="2"/>
        <v>00</v>
      </c>
      <c r="K7" s="8" t="str">
        <f t="shared" si="3"/>
        <v>08</v>
      </c>
    </row>
    <row r="8" spans="2:11" ht="12.75">
      <c r="B8" t="s">
        <v>37</v>
      </c>
      <c r="C8" t="s">
        <v>38</v>
      </c>
      <c r="D8" t="s">
        <v>38</v>
      </c>
      <c r="E8" s="8" t="s">
        <v>22</v>
      </c>
      <c r="F8" s="8" t="s">
        <v>22</v>
      </c>
      <c r="G8" s="8" t="s">
        <v>27</v>
      </c>
      <c r="H8" t="str">
        <f t="shared" si="0"/>
        <v>Yy00y10</v>
      </c>
      <c r="I8" s="8" t="str">
        <f t="shared" si="1"/>
        <v>00</v>
      </c>
      <c r="J8" s="8" t="str">
        <f t="shared" si="2"/>
        <v>00</v>
      </c>
      <c r="K8" s="8" t="str">
        <f t="shared" si="3"/>
        <v>10</v>
      </c>
    </row>
    <row r="9" spans="2:11" ht="12.75">
      <c r="B9" t="s">
        <v>37</v>
      </c>
      <c r="C9" t="s">
        <v>38</v>
      </c>
      <c r="D9" t="s">
        <v>38</v>
      </c>
      <c r="E9" s="8" t="s">
        <v>22</v>
      </c>
      <c r="F9" s="8" t="s">
        <v>23</v>
      </c>
      <c r="G9" s="8" t="s">
        <v>22</v>
      </c>
      <c r="H9" t="str">
        <f t="shared" si="0"/>
        <v>Yy02y00</v>
      </c>
      <c r="I9" s="8" t="str">
        <f t="shared" si="1"/>
        <v>00</v>
      </c>
      <c r="J9" s="8" t="str">
        <f t="shared" si="2"/>
        <v>02</v>
      </c>
      <c r="K9" s="8" t="str">
        <f t="shared" si="3"/>
        <v>00</v>
      </c>
    </row>
    <row r="10" spans="2:11" ht="12.75">
      <c r="B10" t="s">
        <v>37</v>
      </c>
      <c r="C10" t="s">
        <v>38</v>
      </c>
      <c r="D10" t="s">
        <v>38</v>
      </c>
      <c r="E10" s="8" t="s">
        <v>22</v>
      </c>
      <c r="F10" s="8" t="s">
        <v>23</v>
      </c>
      <c r="G10" s="8" t="s">
        <v>23</v>
      </c>
      <c r="H10" t="str">
        <f t="shared" si="0"/>
        <v>Yy02y02</v>
      </c>
      <c r="I10" s="8" t="str">
        <f t="shared" si="1"/>
        <v>00</v>
      </c>
      <c r="J10" s="8" t="str">
        <f t="shared" si="2"/>
        <v>02</v>
      </c>
      <c r="K10" s="8" t="str">
        <f t="shared" si="3"/>
        <v>02</v>
      </c>
    </row>
    <row r="11" spans="2:11" ht="12.75">
      <c r="B11" t="s">
        <v>37</v>
      </c>
      <c r="C11" t="s">
        <v>38</v>
      </c>
      <c r="D11" t="s">
        <v>38</v>
      </c>
      <c r="E11" s="8" t="s">
        <v>22</v>
      </c>
      <c r="F11" s="8" t="s">
        <v>23</v>
      </c>
      <c r="G11" s="8" t="s">
        <v>24</v>
      </c>
      <c r="H11" t="str">
        <f t="shared" si="0"/>
        <v>Yy02y04</v>
      </c>
      <c r="I11" s="8" t="str">
        <f t="shared" si="1"/>
        <v>00</v>
      </c>
      <c r="J11" s="8" t="str">
        <f t="shared" si="2"/>
        <v>02</v>
      </c>
      <c r="K11" s="8" t="str">
        <f t="shared" si="3"/>
        <v>04</v>
      </c>
    </row>
    <row r="12" spans="2:11" ht="12.75">
      <c r="B12" t="s">
        <v>37</v>
      </c>
      <c r="C12" t="s">
        <v>38</v>
      </c>
      <c r="D12" t="s">
        <v>38</v>
      </c>
      <c r="E12" s="8" t="s">
        <v>22</v>
      </c>
      <c r="F12" s="8" t="s">
        <v>23</v>
      </c>
      <c r="G12" s="8" t="s">
        <v>25</v>
      </c>
      <c r="H12" t="str">
        <f t="shared" si="0"/>
        <v>Yy02y06</v>
      </c>
      <c r="I12" s="8" t="str">
        <f t="shared" si="1"/>
        <v>00</v>
      </c>
      <c r="J12" s="8" t="str">
        <f t="shared" si="2"/>
        <v>02</v>
      </c>
      <c r="K12" s="8" t="str">
        <f t="shared" si="3"/>
        <v>06</v>
      </c>
    </row>
    <row r="13" spans="2:11" ht="12.75">
      <c r="B13" t="s">
        <v>37</v>
      </c>
      <c r="C13" t="s">
        <v>38</v>
      </c>
      <c r="D13" t="s">
        <v>38</v>
      </c>
      <c r="E13" s="8" t="s">
        <v>22</v>
      </c>
      <c r="F13" s="8" t="s">
        <v>23</v>
      </c>
      <c r="G13" s="8" t="s">
        <v>26</v>
      </c>
      <c r="H13" t="str">
        <f t="shared" si="0"/>
        <v>Yy02y08</v>
      </c>
      <c r="I13" s="8" t="str">
        <f t="shared" si="1"/>
        <v>00</v>
      </c>
      <c r="J13" s="8" t="str">
        <f t="shared" si="2"/>
        <v>02</v>
      </c>
      <c r="K13" s="8" t="str">
        <f t="shared" si="3"/>
        <v>08</v>
      </c>
    </row>
    <row r="14" spans="2:11" ht="12.75">
      <c r="B14" t="s">
        <v>37</v>
      </c>
      <c r="C14" t="s">
        <v>38</v>
      </c>
      <c r="D14" t="s">
        <v>38</v>
      </c>
      <c r="E14" s="8" t="s">
        <v>22</v>
      </c>
      <c r="F14" s="8" t="s">
        <v>23</v>
      </c>
      <c r="G14" s="8" t="s">
        <v>27</v>
      </c>
      <c r="H14" t="str">
        <f t="shared" si="0"/>
        <v>Yy02y10</v>
      </c>
      <c r="I14" s="8" t="str">
        <f t="shared" si="1"/>
        <v>00</v>
      </c>
      <c r="J14" s="8" t="str">
        <f t="shared" si="2"/>
        <v>02</v>
      </c>
      <c r="K14" s="8" t="str">
        <f t="shared" si="3"/>
        <v>10</v>
      </c>
    </row>
    <row r="15" spans="2:11" ht="12.75">
      <c r="B15" t="s">
        <v>37</v>
      </c>
      <c r="C15" t="s">
        <v>38</v>
      </c>
      <c r="D15" t="s">
        <v>38</v>
      </c>
      <c r="E15" s="8" t="s">
        <v>22</v>
      </c>
      <c r="F15" s="8" t="s">
        <v>24</v>
      </c>
      <c r="G15" s="8" t="s">
        <v>22</v>
      </c>
      <c r="H15" t="str">
        <f t="shared" si="0"/>
        <v>Yy04y00</v>
      </c>
      <c r="I15" s="8" t="str">
        <f t="shared" si="1"/>
        <v>00</v>
      </c>
      <c r="J15" s="8" t="str">
        <f t="shared" si="2"/>
        <v>04</v>
      </c>
      <c r="K15" s="8" t="str">
        <f t="shared" si="3"/>
        <v>00</v>
      </c>
    </row>
    <row r="16" spans="2:11" ht="12.75">
      <c r="B16" t="s">
        <v>37</v>
      </c>
      <c r="C16" t="s">
        <v>38</v>
      </c>
      <c r="D16" t="s">
        <v>38</v>
      </c>
      <c r="E16" s="8" t="s">
        <v>22</v>
      </c>
      <c r="F16" s="8" t="s">
        <v>24</v>
      </c>
      <c r="G16" s="8" t="s">
        <v>23</v>
      </c>
      <c r="H16" t="str">
        <f t="shared" si="0"/>
        <v>Yy04y02</v>
      </c>
      <c r="I16" s="8" t="str">
        <f t="shared" si="1"/>
        <v>00</v>
      </c>
      <c r="J16" s="8" t="str">
        <f t="shared" si="2"/>
        <v>04</v>
      </c>
      <c r="K16" s="8" t="str">
        <f t="shared" si="3"/>
        <v>02</v>
      </c>
    </row>
    <row r="17" spans="2:11" ht="12.75">
      <c r="B17" t="s">
        <v>37</v>
      </c>
      <c r="C17" t="s">
        <v>38</v>
      </c>
      <c r="D17" t="s">
        <v>38</v>
      </c>
      <c r="E17" s="8" t="s">
        <v>22</v>
      </c>
      <c r="F17" s="8" t="s">
        <v>24</v>
      </c>
      <c r="G17" s="8" t="s">
        <v>24</v>
      </c>
      <c r="H17" t="str">
        <f t="shared" si="0"/>
        <v>Yy04y04</v>
      </c>
      <c r="I17" s="8" t="str">
        <f t="shared" si="1"/>
        <v>00</v>
      </c>
      <c r="J17" s="8" t="str">
        <f t="shared" si="2"/>
        <v>04</v>
      </c>
      <c r="K17" s="8" t="str">
        <f t="shared" si="3"/>
        <v>04</v>
      </c>
    </row>
    <row r="18" spans="2:11" ht="12.75">
      <c r="B18" t="s">
        <v>37</v>
      </c>
      <c r="C18" t="s">
        <v>38</v>
      </c>
      <c r="D18" t="s">
        <v>38</v>
      </c>
      <c r="E18" s="8" t="s">
        <v>22</v>
      </c>
      <c r="F18" s="8" t="s">
        <v>24</v>
      </c>
      <c r="G18" s="8" t="s">
        <v>25</v>
      </c>
      <c r="H18" t="str">
        <f t="shared" si="0"/>
        <v>Yy04y06</v>
      </c>
      <c r="I18" s="8" t="str">
        <f t="shared" si="1"/>
        <v>00</v>
      </c>
      <c r="J18" s="8" t="str">
        <f t="shared" si="2"/>
        <v>04</v>
      </c>
      <c r="K18" s="8" t="str">
        <f t="shared" si="3"/>
        <v>06</v>
      </c>
    </row>
    <row r="19" spans="2:11" ht="12.75">
      <c r="B19" t="s">
        <v>37</v>
      </c>
      <c r="C19" t="s">
        <v>38</v>
      </c>
      <c r="D19" t="s">
        <v>38</v>
      </c>
      <c r="E19" s="8" t="s">
        <v>22</v>
      </c>
      <c r="F19" s="8" t="s">
        <v>24</v>
      </c>
      <c r="G19" s="8" t="s">
        <v>26</v>
      </c>
      <c r="H19" t="str">
        <f t="shared" si="0"/>
        <v>Yy04y08</v>
      </c>
      <c r="I19" s="8" t="str">
        <f t="shared" si="1"/>
        <v>00</v>
      </c>
      <c r="J19" s="8" t="str">
        <f t="shared" si="2"/>
        <v>04</v>
      </c>
      <c r="K19" s="8" t="str">
        <f t="shared" si="3"/>
        <v>08</v>
      </c>
    </row>
    <row r="20" spans="2:11" ht="12.75">
      <c r="B20" t="s">
        <v>37</v>
      </c>
      <c r="C20" t="s">
        <v>38</v>
      </c>
      <c r="D20" t="s">
        <v>38</v>
      </c>
      <c r="E20" s="8" t="s">
        <v>22</v>
      </c>
      <c r="F20" s="8" t="s">
        <v>24</v>
      </c>
      <c r="G20" s="8" t="s">
        <v>27</v>
      </c>
      <c r="H20" t="str">
        <f t="shared" si="0"/>
        <v>Yy04y10</v>
      </c>
      <c r="I20" s="8" t="str">
        <f t="shared" si="1"/>
        <v>00</v>
      </c>
      <c r="J20" s="8" t="str">
        <f t="shared" si="2"/>
        <v>04</v>
      </c>
      <c r="K20" s="8" t="str">
        <f t="shared" si="3"/>
        <v>10</v>
      </c>
    </row>
    <row r="21" spans="2:11" ht="12.75">
      <c r="B21" t="s">
        <v>37</v>
      </c>
      <c r="C21" t="s">
        <v>38</v>
      </c>
      <c r="D21" t="s">
        <v>38</v>
      </c>
      <c r="E21" s="8" t="s">
        <v>22</v>
      </c>
      <c r="F21" s="8" t="s">
        <v>25</v>
      </c>
      <c r="G21" s="8" t="s">
        <v>22</v>
      </c>
      <c r="H21" t="str">
        <f t="shared" si="0"/>
        <v>Yy06y00</v>
      </c>
      <c r="I21" s="8" t="str">
        <f t="shared" si="1"/>
        <v>00</v>
      </c>
      <c r="J21" s="8" t="str">
        <f t="shared" si="2"/>
        <v>06</v>
      </c>
      <c r="K21" s="8" t="str">
        <f t="shared" si="3"/>
        <v>00</v>
      </c>
    </row>
    <row r="22" spans="2:11" ht="12.75">
      <c r="B22" t="s">
        <v>37</v>
      </c>
      <c r="C22" t="s">
        <v>38</v>
      </c>
      <c r="D22" t="s">
        <v>38</v>
      </c>
      <c r="E22" s="8" t="s">
        <v>22</v>
      </c>
      <c r="F22" s="8" t="s">
        <v>25</v>
      </c>
      <c r="G22" s="8" t="s">
        <v>23</v>
      </c>
      <c r="H22" t="str">
        <f t="shared" si="0"/>
        <v>Yy06y02</v>
      </c>
      <c r="I22" s="8" t="str">
        <f t="shared" si="1"/>
        <v>00</v>
      </c>
      <c r="J22" s="8" t="str">
        <f t="shared" si="2"/>
        <v>06</v>
      </c>
      <c r="K22" s="8" t="str">
        <f t="shared" si="3"/>
        <v>02</v>
      </c>
    </row>
    <row r="23" spans="2:11" ht="12.75">
      <c r="B23" t="s">
        <v>37</v>
      </c>
      <c r="C23" t="s">
        <v>38</v>
      </c>
      <c r="D23" t="s">
        <v>38</v>
      </c>
      <c r="E23" s="8" t="s">
        <v>22</v>
      </c>
      <c r="F23" s="8" t="s">
        <v>25</v>
      </c>
      <c r="G23" s="8" t="s">
        <v>24</v>
      </c>
      <c r="H23" t="str">
        <f t="shared" si="0"/>
        <v>Yy06y04</v>
      </c>
      <c r="I23" s="8" t="str">
        <f t="shared" si="1"/>
        <v>00</v>
      </c>
      <c r="J23" s="8" t="str">
        <f t="shared" si="2"/>
        <v>06</v>
      </c>
      <c r="K23" s="8" t="str">
        <f t="shared" si="3"/>
        <v>04</v>
      </c>
    </row>
    <row r="24" spans="2:11" ht="12.75">
      <c r="B24" t="s">
        <v>37</v>
      </c>
      <c r="C24" t="s">
        <v>38</v>
      </c>
      <c r="D24" t="s">
        <v>38</v>
      </c>
      <c r="E24" s="8" t="s">
        <v>22</v>
      </c>
      <c r="F24" s="8" t="s">
        <v>25</v>
      </c>
      <c r="G24" s="8" t="s">
        <v>25</v>
      </c>
      <c r="H24" t="str">
        <f t="shared" si="0"/>
        <v>Yy06y06</v>
      </c>
      <c r="I24" s="8" t="str">
        <f t="shared" si="1"/>
        <v>00</v>
      </c>
      <c r="J24" s="8" t="str">
        <f t="shared" si="2"/>
        <v>06</v>
      </c>
      <c r="K24" s="8" t="str">
        <f t="shared" si="3"/>
        <v>06</v>
      </c>
    </row>
    <row r="25" spans="2:11" ht="12.75">
      <c r="B25" t="s">
        <v>37</v>
      </c>
      <c r="C25" t="s">
        <v>38</v>
      </c>
      <c r="D25" t="s">
        <v>38</v>
      </c>
      <c r="E25" s="8" t="s">
        <v>22</v>
      </c>
      <c r="F25" s="8" t="s">
        <v>25</v>
      </c>
      <c r="G25" s="8" t="s">
        <v>26</v>
      </c>
      <c r="H25" t="str">
        <f t="shared" si="0"/>
        <v>Yy06y08</v>
      </c>
      <c r="I25" s="8" t="str">
        <f t="shared" si="1"/>
        <v>00</v>
      </c>
      <c r="J25" s="8" t="str">
        <f t="shared" si="2"/>
        <v>06</v>
      </c>
      <c r="K25" s="8" t="str">
        <f t="shared" si="3"/>
        <v>08</v>
      </c>
    </row>
    <row r="26" spans="2:11" ht="12.75">
      <c r="B26" t="s">
        <v>37</v>
      </c>
      <c r="C26" t="s">
        <v>38</v>
      </c>
      <c r="D26" t="s">
        <v>38</v>
      </c>
      <c r="E26" s="8" t="s">
        <v>22</v>
      </c>
      <c r="F26" s="8" t="s">
        <v>25</v>
      </c>
      <c r="G26" s="8" t="s">
        <v>27</v>
      </c>
      <c r="H26" t="str">
        <f t="shared" si="0"/>
        <v>Yy06y10</v>
      </c>
      <c r="I26" s="8" t="str">
        <f t="shared" si="1"/>
        <v>00</v>
      </c>
      <c r="J26" s="8" t="str">
        <f t="shared" si="2"/>
        <v>06</v>
      </c>
      <c r="K26" s="8" t="str">
        <f t="shared" si="3"/>
        <v>10</v>
      </c>
    </row>
    <row r="27" spans="2:11" ht="12.75">
      <c r="B27" t="s">
        <v>37</v>
      </c>
      <c r="C27" t="s">
        <v>38</v>
      </c>
      <c r="D27" t="s">
        <v>38</v>
      </c>
      <c r="E27" s="8" t="s">
        <v>22</v>
      </c>
      <c r="F27" s="8" t="s">
        <v>26</v>
      </c>
      <c r="G27" s="8" t="s">
        <v>22</v>
      </c>
      <c r="H27" t="str">
        <f t="shared" si="0"/>
        <v>Yy08y00</v>
      </c>
      <c r="I27" s="8" t="str">
        <f t="shared" si="1"/>
        <v>00</v>
      </c>
      <c r="J27" s="8" t="str">
        <f t="shared" si="2"/>
        <v>08</v>
      </c>
      <c r="K27" s="8" t="str">
        <f t="shared" si="3"/>
        <v>00</v>
      </c>
    </row>
    <row r="28" spans="2:11" ht="12.75">
      <c r="B28" t="s">
        <v>37</v>
      </c>
      <c r="C28" t="s">
        <v>38</v>
      </c>
      <c r="D28" t="s">
        <v>38</v>
      </c>
      <c r="E28" s="8" t="s">
        <v>22</v>
      </c>
      <c r="F28" s="8" t="s">
        <v>26</v>
      </c>
      <c r="G28" s="8" t="s">
        <v>23</v>
      </c>
      <c r="H28" t="str">
        <f t="shared" si="0"/>
        <v>Yy08y02</v>
      </c>
      <c r="I28" s="8" t="str">
        <f t="shared" si="1"/>
        <v>00</v>
      </c>
      <c r="J28" s="8" t="str">
        <f t="shared" si="2"/>
        <v>08</v>
      </c>
      <c r="K28" s="8" t="str">
        <f t="shared" si="3"/>
        <v>02</v>
      </c>
    </row>
    <row r="29" spans="2:11" ht="12.75">
      <c r="B29" t="s">
        <v>37</v>
      </c>
      <c r="C29" t="s">
        <v>38</v>
      </c>
      <c r="D29" t="s">
        <v>38</v>
      </c>
      <c r="E29" s="8" t="s">
        <v>22</v>
      </c>
      <c r="F29" s="8" t="s">
        <v>26</v>
      </c>
      <c r="G29" s="8" t="s">
        <v>24</v>
      </c>
      <c r="H29" t="str">
        <f t="shared" si="0"/>
        <v>Yy08y04</v>
      </c>
      <c r="I29" s="8" t="str">
        <f t="shared" si="1"/>
        <v>00</v>
      </c>
      <c r="J29" s="8" t="str">
        <f t="shared" si="2"/>
        <v>08</v>
      </c>
      <c r="K29" s="8" t="str">
        <f t="shared" si="3"/>
        <v>04</v>
      </c>
    </row>
    <row r="30" spans="2:11" ht="12.75">
      <c r="B30" t="s">
        <v>37</v>
      </c>
      <c r="C30" t="s">
        <v>38</v>
      </c>
      <c r="D30" t="s">
        <v>38</v>
      </c>
      <c r="E30" s="8" t="s">
        <v>22</v>
      </c>
      <c r="F30" s="8" t="s">
        <v>26</v>
      </c>
      <c r="G30" s="8" t="s">
        <v>25</v>
      </c>
      <c r="H30" t="str">
        <f t="shared" si="0"/>
        <v>Yy08y06</v>
      </c>
      <c r="I30" s="8" t="str">
        <f t="shared" si="1"/>
        <v>00</v>
      </c>
      <c r="J30" s="8" t="str">
        <f t="shared" si="2"/>
        <v>08</v>
      </c>
      <c r="K30" s="8" t="str">
        <f t="shared" si="3"/>
        <v>06</v>
      </c>
    </row>
    <row r="31" spans="2:11" ht="12.75">
      <c r="B31" t="s">
        <v>37</v>
      </c>
      <c r="C31" t="s">
        <v>38</v>
      </c>
      <c r="D31" t="s">
        <v>38</v>
      </c>
      <c r="E31" s="8" t="s">
        <v>22</v>
      </c>
      <c r="F31" s="8" t="s">
        <v>26</v>
      </c>
      <c r="G31" s="8" t="s">
        <v>26</v>
      </c>
      <c r="H31" t="str">
        <f t="shared" si="0"/>
        <v>Yy08y08</v>
      </c>
      <c r="I31" s="8" t="str">
        <f t="shared" si="1"/>
        <v>00</v>
      </c>
      <c r="J31" s="8" t="str">
        <f t="shared" si="2"/>
        <v>08</v>
      </c>
      <c r="K31" s="8" t="str">
        <f t="shared" si="3"/>
        <v>08</v>
      </c>
    </row>
    <row r="32" spans="2:11" ht="12.75">
      <c r="B32" t="s">
        <v>37</v>
      </c>
      <c r="C32" t="s">
        <v>38</v>
      </c>
      <c r="D32" t="s">
        <v>38</v>
      </c>
      <c r="E32" s="8" t="s">
        <v>22</v>
      </c>
      <c r="F32" s="8" t="s">
        <v>26</v>
      </c>
      <c r="G32" s="8" t="s">
        <v>27</v>
      </c>
      <c r="H32" t="str">
        <f t="shared" si="0"/>
        <v>Yy08y10</v>
      </c>
      <c r="I32" s="8" t="str">
        <f t="shared" si="1"/>
        <v>00</v>
      </c>
      <c r="J32" s="8" t="str">
        <f t="shared" si="2"/>
        <v>08</v>
      </c>
      <c r="K32" s="8" t="str">
        <f t="shared" si="3"/>
        <v>10</v>
      </c>
    </row>
    <row r="33" spans="2:11" ht="12.75">
      <c r="B33" t="s">
        <v>37</v>
      </c>
      <c r="C33" t="s">
        <v>38</v>
      </c>
      <c r="D33" t="s">
        <v>38</v>
      </c>
      <c r="E33" s="8" t="s">
        <v>22</v>
      </c>
      <c r="F33" s="8" t="s">
        <v>27</v>
      </c>
      <c r="G33" s="8" t="s">
        <v>22</v>
      </c>
      <c r="H33" t="str">
        <f t="shared" si="0"/>
        <v>Yy10y00</v>
      </c>
      <c r="I33" s="8" t="str">
        <f t="shared" si="1"/>
        <v>00</v>
      </c>
      <c r="J33" s="8" t="str">
        <f t="shared" si="2"/>
        <v>10</v>
      </c>
      <c r="K33" s="8" t="str">
        <f t="shared" si="3"/>
        <v>00</v>
      </c>
    </row>
    <row r="34" spans="2:11" ht="12.75">
      <c r="B34" t="s">
        <v>37</v>
      </c>
      <c r="C34" t="s">
        <v>38</v>
      </c>
      <c r="D34" t="s">
        <v>38</v>
      </c>
      <c r="E34" s="8" t="s">
        <v>22</v>
      </c>
      <c r="F34" s="8" t="s">
        <v>27</v>
      </c>
      <c r="G34" s="8" t="s">
        <v>23</v>
      </c>
      <c r="H34" t="str">
        <f t="shared" si="0"/>
        <v>Yy10y02</v>
      </c>
      <c r="I34" s="8" t="str">
        <f t="shared" si="1"/>
        <v>00</v>
      </c>
      <c r="J34" s="8" t="str">
        <f t="shared" si="2"/>
        <v>10</v>
      </c>
      <c r="K34" s="8" t="str">
        <f t="shared" si="3"/>
        <v>02</v>
      </c>
    </row>
    <row r="35" spans="2:11" ht="12.75">
      <c r="B35" t="s">
        <v>37</v>
      </c>
      <c r="C35" t="s">
        <v>38</v>
      </c>
      <c r="D35" t="s">
        <v>38</v>
      </c>
      <c r="E35" s="8" t="s">
        <v>22</v>
      </c>
      <c r="F35" s="8" t="s">
        <v>27</v>
      </c>
      <c r="G35" s="8" t="s">
        <v>24</v>
      </c>
      <c r="H35" t="str">
        <f t="shared" si="0"/>
        <v>Yy10y04</v>
      </c>
      <c r="I35" s="8" t="str">
        <f t="shared" si="1"/>
        <v>00</v>
      </c>
      <c r="J35" s="8" t="str">
        <f t="shared" si="2"/>
        <v>10</v>
      </c>
      <c r="K35" s="8" t="str">
        <f t="shared" si="3"/>
        <v>04</v>
      </c>
    </row>
    <row r="36" spans="2:11" ht="12.75">
      <c r="B36" t="s">
        <v>37</v>
      </c>
      <c r="C36" t="s">
        <v>38</v>
      </c>
      <c r="D36" t="s">
        <v>38</v>
      </c>
      <c r="E36" s="8" t="s">
        <v>22</v>
      </c>
      <c r="F36" s="8" t="s">
        <v>27</v>
      </c>
      <c r="G36" s="8" t="s">
        <v>25</v>
      </c>
      <c r="H36" t="str">
        <f t="shared" si="0"/>
        <v>Yy10y06</v>
      </c>
      <c r="I36" s="8" t="str">
        <f t="shared" si="1"/>
        <v>00</v>
      </c>
      <c r="J36" s="8" t="str">
        <f t="shared" si="2"/>
        <v>10</v>
      </c>
      <c r="K36" s="8" t="str">
        <f t="shared" si="3"/>
        <v>06</v>
      </c>
    </row>
    <row r="37" spans="2:11" ht="12.75">
      <c r="B37" t="s">
        <v>37</v>
      </c>
      <c r="C37" t="s">
        <v>38</v>
      </c>
      <c r="D37" t="s">
        <v>38</v>
      </c>
      <c r="E37" s="8" t="s">
        <v>22</v>
      </c>
      <c r="F37" s="8" t="s">
        <v>27</v>
      </c>
      <c r="G37" s="8" t="s">
        <v>26</v>
      </c>
      <c r="H37" t="str">
        <f t="shared" si="0"/>
        <v>Yy10y08</v>
      </c>
      <c r="I37" s="8" t="str">
        <f t="shared" si="1"/>
        <v>00</v>
      </c>
      <c r="J37" s="8" t="str">
        <f t="shared" si="2"/>
        <v>10</v>
      </c>
      <c r="K37" s="8" t="str">
        <f t="shared" si="3"/>
        <v>08</v>
      </c>
    </row>
    <row r="38" spans="2:11" ht="12.75">
      <c r="B38" t="s">
        <v>37</v>
      </c>
      <c r="C38" t="s">
        <v>38</v>
      </c>
      <c r="D38" t="s">
        <v>38</v>
      </c>
      <c r="E38" s="8" t="s">
        <v>22</v>
      </c>
      <c r="F38" s="8" t="s">
        <v>27</v>
      </c>
      <c r="G38" s="8" t="s">
        <v>27</v>
      </c>
      <c r="H38" t="str">
        <f t="shared" si="0"/>
        <v>Yy10y10</v>
      </c>
      <c r="I38" s="8" t="str">
        <f t="shared" si="1"/>
        <v>00</v>
      </c>
      <c r="J38" s="8" t="str">
        <f t="shared" si="2"/>
        <v>10</v>
      </c>
      <c r="K38" s="8" t="str">
        <f t="shared" si="3"/>
        <v>10</v>
      </c>
    </row>
    <row r="39" spans="2:11" ht="12.75">
      <c r="B39" t="s">
        <v>37</v>
      </c>
      <c r="C39" t="s">
        <v>38</v>
      </c>
      <c r="D39" t="s">
        <v>39</v>
      </c>
      <c r="E39" s="8" t="s">
        <v>22</v>
      </c>
      <c r="F39" s="8" t="s">
        <v>22</v>
      </c>
      <c r="G39" s="8" t="s">
        <v>29</v>
      </c>
      <c r="H39" t="str">
        <f t="shared" si="0"/>
        <v>Yy00d01</v>
      </c>
      <c r="I39" s="8" t="str">
        <f t="shared" si="1"/>
        <v>00</v>
      </c>
      <c r="J39" s="8" t="str">
        <f t="shared" si="2"/>
        <v>00</v>
      </c>
      <c r="K39" s="8" t="str">
        <f t="shared" si="3"/>
        <v>01</v>
      </c>
    </row>
    <row r="40" spans="2:11" ht="12.75">
      <c r="B40" t="s">
        <v>37</v>
      </c>
      <c r="C40" t="s">
        <v>38</v>
      </c>
      <c r="D40" t="s">
        <v>39</v>
      </c>
      <c r="E40" s="8" t="s">
        <v>22</v>
      </c>
      <c r="F40" s="8" t="s">
        <v>22</v>
      </c>
      <c r="G40" s="8" t="s">
        <v>30</v>
      </c>
      <c r="H40" t="str">
        <f t="shared" si="0"/>
        <v>Yy00d03</v>
      </c>
      <c r="I40" s="8" t="str">
        <f t="shared" si="1"/>
        <v>00</v>
      </c>
      <c r="J40" s="8" t="str">
        <f t="shared" si="2"/>
        <v>00</v>
      </c>
      <c r="K40" s="8" t="str">
        <f t="shared" si="3"/>
        <v>03</v>
      </c>
    </row>
    <row r="41" spans="2:11" ht="12.75">
      <c r="B41" t="s">
        <v>37</v>
      </c>
      <c r="C41" t="s">
        <v>38</v>
      </c>
      <c r="D41" t="s">
        <v>39</v>
      </c>
      <c r="E41" s="8" t="s">
        <v>22</v>
      </c>
      <c r="F41" s="8" t="s">
        <v>22</v>
      </c>
      <c r="G41" s="8" t="s">
        <v>31</v>
      </c>
      <c r="H41" t="str">
        <f t="shared" si="0"/>
        <v>Yy00d05</v>
      </c>
      <c r="I41" s="8" t="str">
        <f t="shared" si="1"/>
        <v>00</v>
      </c>
      <c r="J41" s="8" t="str">
        <f t="shared" si="2"/>
        <v>00</v>
      </c>
      <c r="K41" s="8" t="str">
        <f t="shared" si="3"/>
        <v>05</v>
      </c>
    </row>
    <row r="42" spans="2:11" ht="12.75">
      <c r="B42" t="s">
        <v>37</v>
      </c>
      <c r="C42" t="s">
        <v>38</v>
      </c>
      <c r="D42" t="s">
        <v>39</v>
      </c>
      <c r="E42" s="8" t="s">
        <v>22</v>
      </c>
      <c r="F42" s="8" t="s">
        <v>22</v>
      </c>
      <c r="G42" s="8" t="s">
        <v>32</v>
      </c>
      <c r="H42" t="str">
        <f t="shared" si="0"/>
        <v>Yy00d07</v>
      </c>
      <c r="I42" s="8" t="str">
        <f t="shared" si="1"/>
        <v>00</v>
      </c>
      <c r="J42" s="8" t="str">
        <f t="shared" si="2"/>
        <v>00</v>
      </c>
      <c r="K42" s="8" t="str">
        <f t="shared" si="3"/>
        <v>07</v>
      </c>
    </row>
    <row r="43" spans="2:11" ht="12.75">
      <c r="B43" t="s">
        <v>37</v>
      </c>
      <c r="C43" t="s">
        <v>38</v>
      </c>
      <c r="D43" t="s">
        <v>39</v>
      </c>
      <c r="E43" s="8" t="s">
        <v>22</v>
      </c>
      <c r="F43" s="8" t="s">
        <v>22</v>
      </c>
      <c r="G43" s="8" t="s">
        <v>33</v>
      </c>
      <c r="H43" t="str">
        <f t="shared" si="0"/>
        <v>Yy00d09</v>
      </c>
      <c r="I43" s="8" t="str">
        <f t="shared" si="1"/>
        <v>00</v>
      </c>
      <c r="J43" s="8" t="str">
        <f t="shared" si="2"/>
        <v>00</v>
      </c>
      <c r="K43" s="8" t="str">
        <f t="shared" si="3"/>
        <v>09</v>
      </c>
    </row>
    <row r="44" spans="2:11" ht="12.75">
      <c r="B44" t="s">
        <v>37</v>
      </c>
      <c r="C44" t="s">
        <v>38</v>
      </c>
      <c r="D44" t="s">
        <v>39</v>
      </c>
      <c r="E44" s="8" t="s">
        <v>22</v>
      </c>
      <c r="F44" s="8" t="s">
        <v>22</v>
      </c>
      <c r="G44" s="8" t="s">
        <v>34</v>
      </c>
      <c r="H44" t="str">
        <f t="shared" si="0"/>
        <v>Yy00d11</v>
      </c>
      <c r="I44" s="8" t="str">
        <f t="shared" si="1"/>
        <v>00</v>
      </c>
      <c r="J44" s="8" t="str">
        <f t="shared" si="2"/>
        <v>00</v>
      </c>
      <c r="K44" s="8" t="str">
        <f t="shared" si="3"/>
        <v>11</v>
      </c>
    </row>
    <row r="45" spans="2:11" ht="12.75">
      <c r="B45" t="s">
        <v>37</v>
      </c>
      <c r="C45" t="s">
        <v>38</v>
      </c>
      <c r="D45" t="s">
        <v>39</v>
      </c>
      <c r="E45" s="8" t="s">
        <v>22</v>
      </c>
      <c r="F45" s="8" t="s">
        <v>23</v>
      </c>
      <c r="G45" s="8" t="s">
        <v>29</v>
      </c>
      <c r="H45" t="str">
        <f t="shared" si="0"/>
        <v>Yy02d01</v>
      </c>
      <c r="I45" s="8" t="str">
        <f t="shared" si="1"/>
        <v>00</v>
      </c>
      <c r="J45" s="8" t="str">
        <f t="shared" si="2"/>
        <v>02</v>
      </c>
      <c r="K45" s="8" t="str">
        <f t="shared" si="3"/>
        <v>01</v>
      </c>
    </row>
    <row r="46" spans="2:11" ht="12.75">
      <c r="B46" t="s">
        <v>37</v>
      </c>
      <c r="C46" t="s">
        <v>38</v>
      </c>
      <c r="D46" t="s">
        <v>39</v>
      </c>
      <c r="E46" s="8" t="s">
        <v>22</v>
      </c>
      <c r="F46" s="8" t="s">
        <v>23</v>
      </c>
      <c r="G46" s="8" t="s">
        <v>30</v>
      </c>
      <c r="H46" t="str">
        <f t="shared" si="0"/>
        <v>Yy02d03</v>
      </c>
      <c r="I46" s="8" t="str">
        <f t="shared" si="1"/>
        <v>00</v>
      </c>
      <c r="J46" s="8" t="str">
        <f t="shared" si="2"/>
        <v>02</v>
      </c>
      <c r="K46" s="8" t="str">
        <f t="shared" si="3"/>
        <v>03</v>
      </c>
    </row>
    <row r="47" spans="2:11" ht="12.75">
      <c r="B47" t="s">
        <v>37</v>
      </c>
      <c r="C47" t="s">
        <v>38</v>
      </c>
      <c r="D47" t="s">
        <v>39</v>
      </c>
      <c r="E47" s="8" t="s">
        <v>22</v>
      </c>
      <c r="F47" s="8" t="s">
        <v>23</v>
      </c>
      <c r="G47" s="8" t="s">
        <v>31</v>
      </c>
      <c r="H47" t="str">
        <f t="shared" si="0"/>
        <v>Yy02d05</v>
      </c>
      <c r="I47" s="8" t="str">
        <f t="shared" si="1"/>
        <v>00</v>
      </c>
      <c r="J47" s="8" t="str">
        <f t="shared" si="2"/>
        <v>02</v>
      </c>
      <c r="K47" s="8" t="str">
        <f t="shared" si="3"/>
        <v>05</v>
      </c>
    </row>
    <row r="48" spans="2:11" ht="12.75">
      <c r="B48" t="s">
        <v>37</v>
      </c>
      <c r="C48" t="s">
        <v>38</v>
      </c>
      <c r="D48" t="s">
        <v>39</v>
      </c>
      <c r="E48" s="8" t="s">
        <v>22</v>
      </c>
      <c r="F48" s="8" t="s">
        <v>23</v>
      </c>
      <c r="G48" s="8" t="s">
        <v>32</v>
      </c>
      <c r="H48" t="str">
        <f t="shared" si="0"/>
        <v>Yy02d07</v>
      </c>
      <c r="I48" s="8" t="str">
        <f t="shared" si="1"/>
        <v>00</v>
      </c>
      <c r="J48" s="8" t="str">
        <f t="shared" si="2"/>
        <v>02</v>
      </c>
      <c r="K48" s="8" t="str">
        <f t="shared" si="3"/>
        <v>07</v>
      </c>
    </row>
    <row r="49" spans="2:11" ht="12.75">
      <c r="B49" t="s">
        <v>37</v>
      </c>
      <c r="C49" t="s">
        <v>38</v>
      </c>
      <c r="D49" t="s">
        <v>39</v>
      </c>
      <c r="E49" s="8" t="s">
        <v>22</v>
      </c>
      <c r="F49" s="8" t="s">
        <v>23</v>
      </c>
      <c r="G49" s="8" t="s">
        <v>33</v>
      </c>
      <c r="H49" t="str">
        <f t="shared" si="0"/>
        <v>Yy02d09</v>
      </c>
      <c r="I49" s="8" t="str">
        <f t="shared" si="1"/>
        <v>00</v>
      </c>
      <c r="J49" s="8" t="str">
        <f t="shared" si="2"/>
        <v>02</v>
      </c>
      <c r="K49" s="8" t="str">
        <f t="shared" si="3"/>
        <v>09</v>
      </c>
    </row>
    <row r="50" spans="2:11" ht="12.75">
      <c r="B50" t="s">
        <v>37</v>
      </c>
      <c r="C50" t="s">
        <v>38</v>
      </c>
      <c r="D50" t="s">
        <v>39</v>
      </c>
      <c r="E50" s="8" t="s">
        <v>22</v>
      </c>
      <c r="F50" s="8" t="s">
        <v>23</v>
      </c>
      <c r="G50" s="8" t="s">
        <v>34</v>
      </c>
      <c r="H50" t="str">
        <f t="shared" si="0"/>
        <v>Yy02d11</v>
      </c>
      <c r="I50" s="8" t="str">
        <f t="shared" si="1"/>
        <v>00</v>
      </c>
      <c r="J50" s="8" t="str">
        <f t="shared" si="2"/>
        <v>02</v>
      </c>
      <c r="K50" s="8" t="str">
        <f t="shared" si="3"/>
        <v>11</v>
      </c>
    </row>
    <row r="51" spans="2:11" ht="12.75">
      <c r="B51" t="s">
        <v>37</v>
      </c>
      <c r="C51" t="s">
        <v>38</v>
      </c>
      <c r="D51" t="s">
        <v>39</v>
      </c>
      <c r="E51" s="8" t="s">
        <v>22</v>
      </c>
      <c r="F51" s="8" t="s">
        <v>24</v>
      </c>
      <c r="G51" s="8" t="s">
        <v>29</v>
      </c>
      <c r="H51" t="str">
        <f t="shared" si="0"/>
        <v>Yy04d01</v>
      </c>
      <c r="I51" s="8" t="str">
        <f t="shared" si="1"/>
        <v>00</v>
      </c>
      <c r="J51" s="8" t="str">
        <f t="shared" si="2"/>
        <v>04</v>
      </c>
      <c r="K51" s="8" t="str">
        <f t="shared" si="3"/>
        <v>01</v>
      </c>
    </row>
    <row r="52" spans="2:11" ht="12.75">
      <c r="B52" t="s">
        <v>37</v>
      </c>
      <c r="C52" t="s">
        <v>38</v>
      </c>
      <c r="D52" t="s">
        <v>39</v>
      </c>
      <c r="E52" s="8" t="s">
        <v>22</v>
      </c>
      <c r="F52" s="8" t="s">
        <v>24</v>
      </c>
      <c r="G52" s="8" t="s">
        <v>30</v>
      </c>
      <c r="H52" t="str">
        <f t="shared" si="0"/>
        <v>Yy04d03</v>
      </c>
      <c r="I52" s="8" t="str">
        <f t="shared" si="1"/>
        <v>00</v>
      </c>
      <c r="J52" s="8" t="str">
        <f t="shared" si="2"/>
        <v>04</v>
      </c>
      <c r="K52" s="8" t="str">
        <f t="shared" si="3"/>
        <v>03</v>
      </c>
    </row>
    <row r="53" spans="2:11" ht="12.75">
      <c r="B53" t="s">
        <v>37</v>
      </c>
      <c r="C53" t="s">
        <v>38</v>
      </c>
      <c r="D53" t="s">
        <v>39</v>
      </c>
      <c r="E53" s="8" t="s">
        <v>22</v>
      </c>
      <c r="F53" s="8" t="s">
        <v>24</v>
      </c>
      <c r="G53" s="8" t="s">
        <v>31</v>
      </c>
      <c r="H53" t="str">
        <f t="shared" si="0"/>
        <v>Yy04d05</v>
      </c>
      <c r="I53" s="8" t="str">
        <f t="shared" si="1"/>
        <v>00</v>
      </c>
      <c r="J53" s="8" t="str">
        <f t="shared" si="2"/>
        <v>04</v>
      </c>
      <c r="K53" s="8" t="str">
        <f t="shared" si="3"/>
        <v>05</v>
      </c>
    </row>
    <row r="54" spans="2:11" ht="12.75">
      <c r="B54" t="s">
        <v>37</v>
      </c>
      <c r="C54" t="s">
        <v>38</v>
      </c>
      <c r="D54" t="s">
        <v>39</v>
      </c>
      <c r="E54" s="8" t="s">
        <v>22</v>
      </c>
      <c r="F54" s="8" t="s">
        <v>24</v>
      </c>
      <c r="G54" s="8" t="s">
        <v>32</v>
      </c>
      <c r="H54" t="str">
        <f t="shared" si="0"/>
        <v>Yy04d07</v>
      </c>
      <c r="I54" s="8" t="str">
        <f t="shared" si="1"/>
        <v>00</v>
      </c>
      <c r="J54" s="8" t="str">
        <f t="shared" si="2"/>
        <v>04</v>
      </c>
      <c r="K54" s="8" t="str">
        <f t="shared" si="3"/>
        <v>07</v>
      </c>
    </row>
    <row r="55" spans="2:11" ht="12.75">
      <c r="B55" t="s">
        <v>37</v>
      </c>
      <c r="C55" t="s">
        <v>38</v>
      </c>
      <c r="D55" t="s">
        <v>39</v>
      </c>
      <c r="E55" s="8" t="s">
        <v>22</v>
      </c>
      <c r="F55" s="8" t="s">
        <v>24</v>
      </c>
      <c r="G55" s="8" t="s">
        <v>33</v>
      </c>
      <c r="H55" t="str">
        <f t="shared" si="0"/>
        <v>Yy04d09</v>
      </c>
      <c r="I55" s="8" t="str">
        <f t="shared" si="1"/>
        <v>00</v>
      </c>
      <c r="J55" s="8" t="str">
        <f t="shared" si="2"/>
        <v>04</v>
      </c>
      <c r="K55" s="8" t="str">
        <f t="shared" si="3"/>
        <v>09</v>
      </c>
    </row>
    <row r="56" spans="2:11" ht="12.75">
      <c r="B56" t="s">
        <v>37</v>
      </c>
      <c r="C56" t="s">
        <v>38</v>
      </c>
      <c r="D56" t="s">
        <v>39</v>
      </c>
      <c r="E56" s="8" t="s">
        <v>22</v>
      </c>
      <c r="F56" s="8" t="s">
        <v>24</v>
      </c>
      <c r="G56" s="8" t="s">
        <v>34</v>
      </c>
      <c r="H56" t="str">
        <f t="shared" si="0"/>
        <v>Yy04d11</v>
      </c>
      <c r="I56" s="8" t="str">
        <f t="shared" si="1"/>
        <v>00</v>
      </c>
      <c r="J56" s="8" t="str">
        <f t="shared" si="2"/>
        <v>04</v>
      </c>
      <c r="K56" s="8" t="str">
        <f t="shared" si="3"/>
        <v>11</v>
      </c>
    </row>
    <row r="57" spans="2:11" ht="12.75">
      <c r="B57" t="s">
        <v>37</v>
      </c>
      <c r="C57" t="s">
        <v>38</v>
      </c>
      <c r="D57" t="s">
        <v>39</v>
      </c>
      <c r="E57" s="8" t="s">
        <v>22</v>
      </c>
      <c r="F57" s="8" t="s">
        <v>25</v>
      </c>
      <c r="G57" s="8" t="s">
        <v>29</v>
      </c>
      <c r="H57" t="str">
        <f t="shared" si="0"/>
        <v>Yy06d01</v>
      </c>
      <c r="I57" s="8" t="str">
        <f t="shared" si="1"/>
        <v>00</v>
      </c>
      <c r="J57" s="8" t="str">
        <f t="shared" si="2"/>
        <v>06</v>
      </c>
      <c r="K57" s="8" t="str">
        <f t="shared" si="3"/>
        <v>01</v>
      </c>
    </row>
    <row r="58" spans="2:11" ht="12.75">
      <c r="B58" t="s">
        <v>37</v>
      </c>
      <c r="C58" t="s">
        <v>38</v>
      </c>
      <c r="D58" t="s">
        <v>39</v>
      </c>
      <c r="E58" s="8" t="s">
        <v>22</v>
      </c>
      <c r="F58" s="8" t="s">
        <v>25</v>
      </c>
      <c r="G58" s="8" t="s">
        <v>30</v>
      </c>
      <c r="H58" t="str">
        <f t="shared" si="0"/>
        <v>Yy06d03</v>
      </c>
      <c r="I58" s="8" t="str">
        <f t="shared" si="1"/>
        <v>00</v>
      </c>
      <c r="J58" s="8" t="str">
        <f t="shared" si="2"/>
        <v>06</v>
      </c>
      <c r="K58" s="8" t="str">
        <f t="shared" si="3"/>
        <v>03</v>
      </c>
    </row>
    <row r="59" spans="2:11" ht="12.75">
      <c r="B59" t="s">
        <v>37</v>
      </c>
      <c r="C59" t="s">
        <v>38</v>
      </c>
      <c r="D59" t="s">
        <v>39</v>
      </c>
      <c r="E59" s="8" t="s">
        <v>22</v>
      </c>
      <c r="F59" s="8" t="s">
        <v>25</v>
      </c>
      <c r="G59" s="8" t="s">
        <v>31</v>
      </c>
      <c r="H59" t="str">
        <f t="shared" si="0"/>
        <v>Yy06d05</v>
      </c>
      <c r="I59" s="8" t="str">
        <f t="shared" si="1"/>
        <v>00</v>
      </c>
      <c r="J59" s="8" t="str">
        <f t="shared" si="2"/>
        <v>06</v>
      </c>
      <c r="K59" s="8" t="str">
        <f t="shared" si="3"/>
        <v>05</v>
      </c>
    </row>
    <row r="60" spans="2:11" ht="12.75">
      <c r="B60" t="s">
        <v>37</v>
      </c>
      <c r="C60" t="s">
        <v>38</v>
      </c>
      <c r="D60" t="s">
        <v>39</v>
      </c>
      <c r="E60" s="8" t="s">
        <v>22</v>
      </c>
      <c r="F60" s="8" t="s">
        <v>25</v>
      </c>
      <c r="G60" s="8" t="s">
        <v>32</v>
      </c>
      <c r="H60" t="str">
        <f t="shared" si="0"/>
        <v>Yy06d07</v>
      </c>
      <c r="I60" s="8" t="str">
        <f t="shared" si="1"/>
        <v>00</v>
      </c>
      <c r="J60" s="8" t="str">
        <f t="shared" si="2"/>
        <v>06</v>
      </c>
      <c r="K60" s="8" t="str">
        <f t="shared" si="3"/>
        <v>07</v>
      </c>
    </row>
    <row r="61" spans="2:11" ht="12.75">
      <c r="B61" t="s">
        <v>37</v>
      </c>
      <c r="C61" t="s">
        <v>38</v>
      </c>
      <c r="D61" t="s">
        <v>39</v>
      </c>
      <c r="E61" s="8" t="s">
        <v>22</v>
      </c>
      <c r="F61" s="8" t="s">
        <v>25</v>
      </c>
      <c r="G61" s="8" t="s">
        <v>33</v>
      </c>
      <c r="H61" t="str">
        <f t="shared" si="0"/>
        <v>Yy06d09</v>
      </c>
      <c r="I61" s="8" t="str">
        <f t="shared" si="1"/>
        <v>00</v>
      </c>
      <c r="J61" s="8" t="str">
        <f t="shared" si="2"/>
        <v>06</v>
      </c>
      <c r="K61" s="8" t="str">
        <f t="shared" si="3"/>
        <v>09</v>
      </c>
    </row>
    <row r="62" spans="2:11" ht="12.75">
      <c r="B62" t="s">
        <v>37</v>
      </c>
      <c r="C62" t="s">
        <v>38</v>
      </c>
      <c r="D62" t="s">
        <v>39</v>
      </c>
      <c r="E62" s="8" t="s">
        <v>22</v>
      </c>
      <c r="F62" s="8" t="s">
        <v>25</v>
      </c>
      <c r="G62" s="8" t="s">
        <v>34</v>
      </c>
      <c r="H62" t="str">
        <f t="shared" si="0"/>
        <v>Yy06d11</v>
      </c>
      <c r="I62" s="8" t="str">
        <f t="shared" si="1"/>
        <v>00</v>
      </c>
      <c r="J62" s="8" t="str">
        <f t="shared" si="2"/>
        <v>06</v>
      </c>
      <c r="K62" s="8" t="str">
        <f t="shared" si="3"/>
        <v>11</v>
      </c>
    </row>
    <row r="63" spans="2:11" ht="12.75">
      <c r="B63" t="s">
        <v>37</v>
      </c>
      <c r="C63" t="s">
        <v>38</v>
      </c>
      <c r="D63" t="s">
        <v>39</v>
      </c>
      <c r="E63" s="8" t="s">
        <v>22</v>
      </c>
      <c r="F63" s="8" t="s">
        <v>26</v>
      </c>
      <c r="G63" s="8" t="s">
        <v>29</v>
      </c>
      <c r="H63" t="str">
        <f t="shared" si="0"/>
        <v>Yy08d01</v>
      </c>
      <c r="I63" s="8" t="str">
        <f t="shared" si="1"/>
        <v>00</v>
      </c>
      <c r="J63" s="8" t="str">
        <f t="shared" si="2"/>
        <v>08</v>
      </c>
      <c r="K63" s="8" t="str">
        <f t="shared" si="3"/>
        <v>01</v>
      </c>
    </row>
    <row r="64" spans="2:11" ht="12.75">
      <c r="B64" t="s">
        <v>37</v>
      </c>
      <c r="C64" t="s">
        <v>38</v>
      </c>
      <c r="D64" t="s">
        <v>39</v>
      </c>
      <c r="E64" s="8" t="s">
        <v>22</v>
      </c>
      <c r="F64" s="8" t="s">
        <v>26</v>
      </c>
      <c r="G64" s="8" t="s">
        <v>30</v>
      </c>
      <c r="H64" t="str">
        <f t="shared" si="0"/>
        <v>Yy08d03</v>
      </c>
      <c r="I64" s="8" t="str">
        <f t="shared" si="1"/>
        <v>00</v>
      </c>
      <c r="J64" s="8" t="str">
        <f t="shared" si="2"/>
        <v>08</v>
      </c>
      <c r="K64" s="8" t="str">
        <f t="shared" si="3"/>
        <v>03</v>
      </c>
    </row>
    <row r="65" spans="2:11" ht="12.75">
      <c r="B65" t="s">
        <v>37</v>
      </c>
      <c r="C65" t="s">
        <v>38</v>
      </c>
      <c r="D65" t="s">
        <v>39</v>
      </c>
      <c r="E65" s="8" t="s">
        <v>22</v>
      </c>
      <c r="F65" s="8" t="s">
        <v>26</v>
      </c>
      <c r="G65" s="8" t="s">
        <v>31</v>
      </c>
      <c r="H65" t="str">
        <f t="shared" si="0"/>
        <v>Yy08d05</v>
      </c>
      <c r="I65" s="8" t="str">
        <f t="shared" si="1"/>
        <v>00</v>
      </c>
      <c r="J65" s="8" t="str">
        <f t="shared" si="2"/>
        <v>08</v>
      </c>
      <c r="K65" s="8" t="str">
        <f t="shared" si="3"/>
        <v>05</v>
      </c>
    </row>
    <row r="66" spans="2:11" ht="12.75">
      <c r="B66" t="s">
        <v>37</v>
      </c>
      <c r="C66" t="s">
        <v>38</v>
      </c>
      <c r="D66" t="s">
        <v>39</v>
      </c>
      <c r="E66" s="8" t="s">
        <v>22</v>
      </c>
      <c r="F66" s="8" t="s">
        <v>26</v>
      </c>
      <c r="G66" s="8" t="s">
        <v>32</v>
      </c>
      <c r="H66" t="str">
        <f t="shared" si="0"/>
        <v>Yy08d07</v>
      </c>
      <c r="I66" s="8" t="str">
        <f t="shared" si="1"/>
        <v>00</v>
      </c>
      <c r="J66" s="8" t="str">
        <f t="shared" si="2"/>
        <v>08</v>
      </c>
      <c r="K66" s="8" t="str">
        <f t="shared" si="3"/>
        <v>07</v>
      </c>
    </row>
    <row r="67" spans="2:11" ht="12.75">
      <c r="B67" t="s">
        <v>37</v>
      </c>
      <c r="C67" t="s">
        <v>38</v>
      </c>
      <c r="D67" t="s">
        <v>39</v>
      </c>
      <c r="E67" s="8" t="s">
        <v>22</v>
      </c>
      <c r="F67" s="8" t="s">
        <v>26</v>
      </c>
      <c r="G67" s="8" t="s">
        <v>33</v>
      </c>
      <c r="H67" t="str">
        <f t="shared" si="0"/>
        <v>Yy08d09</v>
      </c>
      <c r="I67" s="8" t="str">
        <f t="shared" si="1"/>
        <v>00</v>
      </c>
      <c r="J67" s="8" t="str">
        <f t="shared" si="2"/>
        <v>08</v>
      </c>
      <c r="K67" s="8" t="str">
        <f t="shared" si="3"/>
        <v>09</v>
      </c>
    </row>
    <row r="68" spans="2:11" ht="12.75">
      <c r="B68" t="s">
        <v>37</v>
      </c>
      <c r="C68" t="s">
        <v>38</v>
      </c>
      <c r="D68" t="s">
        <v>39</v>
      </c>
      <c r="E68" s="8" t="s">
        <v>22</v>
      </c>
      <c r="F68" s="8" t="s">
        <v>26</v>
      </c>
      <c r="G68" s="8" t="s">
        <v>34</v>
      </c>
      <c r="H68" t="str">
        <f aca="true" t="shared" si="4" ref="H68:H131">B68&amp;C68&amp;F68&amp;D68&amp;G68</f>
        <v>Yy08d11</v>
      </c>
      <c r="I68" s="8" t="str">
        <f aca="true" t="shared" si="5" ref="I68:I131">E68</f>
        <v>00</v>
      </c>
      <c r="J68" s="8" t="str">
        <f aca="true" t="shared" si="6" ref="J68:J131">F68</f>
        <v>08</v>
      </c>
      <c r="K68" s="8" t="str">
        <f aca="true" t="shared" si="7" ref="K68:K131">G68</f>
        <v>11</v>
      </c>
    </row>
    <row r="69" spans="2:11" ht="12.75">
      <c r="B69" t="s">
        <v>37</v>
      </c>
      <c r="C69" t="s">
        <v>38</v>
      </c>
      <c r="D69" t="s">
        <v>39</v>
      </c>
      <c r="E69" s="8" t="s">
        <v>22</v>
      </c>
      <c r="F69" s="8" t="s">
        <v>27</v>
      </c>
      <c r="G69" s="8" t="s">
        <v>29</v>
      </c>
      <c r="H69" t="str">
        <f t="shared" si="4"/>
        <v>Yy10d01</v>
      </c>
      <c r="I69" s="8" t="str">
        <f t="shared" si="5"/>
        <v>00</v>
      </c>
      <c r="J69" s="8" t="str">
        <f t="shared" si="6"/>
        <v>10</v>
      </c>
      <c r="K69" s="8" t="str">
        <f t="shared" si="7"/>
        <v>01</v>
      </c>
    </row>
    <row r="70" spans="2:11" ht="12.75">
      <c r="B70" t="s">
        <v>37</v>
      </c>
      <c r="C70" t="s">
        <v>38</v>
      </c>
      <c r="D70" t="s">
        <v>39</v>
      </c>
      <c r="E70" s="8" t="s">
        <v>22</v>
      </c>
      <c r="F70" s="8" t="s">
        <v>27</v>
      </c>
      <c r="G70" s="8" t="s">
        <v>30</v>
      </c>
      <c r="H70" t="str">
        <f t="shared" si="4"/>
        <v>Yy10d03</v>
      </c>
      <c r="I70" s="8" t="str">
        <f t="shared" si="5"/>
        <v>00</v>
      </c>
      <c r="J70" s="8" t="str">
        <f t="shared" si="6"/>
        <v>10</v>
      </c>
      <c r="K70" s="8" t="str">
        <f t="shared" si="7"/>
        <v>03</v>
      </c>
    </row>
    <row r="71" spans="2:11" ht="12.75">
      <c r="B71" t="s">
        <v>37</v>
      </c>
      <c r="C71" t="s">
        <v>38</v>
      </c>
      <c r="D71" t="s">
        <v>39</v>
      </c>
      <c r="E71" s="8" t="s">
        <v>22</v>
      </c>
      <c r="F71" s="8" t="s">
        <v>27</v>
      </c>
      <c r="G71" s="8" t="s">
        <v>31</v>
      </c>
      <c r="H71" t="str">
        <f t="shared" si="4"/>
        <v>Yy10d05</v>
      </c>
      <c r="I71" s="8" t="str">
        <f t="shared" si="5"/>
        <v>00</v>
      </c>
      <c r="J71" s="8" t="str">
        <f t="shared" si="6"/>
        <v>10</v>
      </c>
      <c r="K71" s="8" t="str">
        <f t="shared" si="7"/>
        <v>05</v>
      </c>
    </row>
    <row r="72" spans="2:11" ht="12.75">
      <c r="B72" t="s">
        <v>37</v>
      </c>
      <c r="C72" t="s">
        <v>38</v>
      </c>
      <c r="D72" t="s">
        <v>39</v>
      </c>
      <c r="E72" s="8" t="s">
        <v>22</v>
      </c>
      <c r="F72" s="8" t="s">
        <v>27</v>
      </c>
      <c r="G72" s="8" t="s">
        <v>32</v>
      </c>
      <c r="H72" t="str">
        <f t="shared" si="4"/>
        <v>Yy10d07</v>
      </c>
      <c r="I72" s="8" t="str">
        <f t="shared" si="5"/>
        <v>00</v>
      </c>
      <c r="J72" s="8" t="str">
        <f t="shared" si="6"/>
        <v>10</v>
      </c>
      <c r="K72" s="8" t="str">
        <f t="shared" si="7"/>
        <v>07</v>
      </c>
    </row>
    <row r="73" spans="2:11" ht="12.75">
      <c r="B73" t="s">
        <v>37</v>
      </c>
      <c r="C73" t="s">
        <v>38</v>
      </c>
      <c r="D73" t="s">
        <v>39</v>
      </c>
      <c r="E73" s="8" t="s">
        <v>22</v>
      </c>
      <c r="F73" s="8" t="s">
        <v>27</v>
      </c>
      <c r="G73" s="8" t="s">
        <v>33</v>
      </c>
      <c r="H73" t="str">
        <f t="shared" si="4"/>
        <v>Yy10d09</v>
      </c>
      <c r="I73" s="8" t="str">
        <f t="shared" si="5"/>
        <v>00</v>
      </c>
      <c r="J73" s="8" t="str">
        <f t="shared" si="6"/>
        <v>10</v>
      </c>
      <c r="K73" s="8" t="str">
        <f t="shared" si="7"/>
        <v>09</v>
      </c>
    </row>
    <row r="74" spans="2:11" ht="12.75">
      <c r="B74" t="s">
        <v>37</v>
      </c>
      <c r="C74" t="s">
        <v>38</v>
      </c>
      <c r="D74" t="s">
        <v>39</v>
      </c>
      <c r="E74" s="8" t="s">
        <v>22</v>
      </c>
      <c r="F74" s="8" t="s">
        <v>27</v>
      </c>
      <c r="G74" s="8" t="s">
        <v>34</v>
      </c>
      <c r="H74" t="str">
        <f t="shared" si="4"/>
        <v>Yy10d11</v>
      </c>
      <c r="I74" s="8" t="str">
        <f t="shared" si="5"/>
        <v>00</v>
      </c>
      <c r="J74" s="8" t="str">
        <f t="shared" si="6"/>
        <v>10</v>
      </c>
      <c r="K74" s="8" t="str">
        <f t="shared" si="7"/>
        <v>11</v>
      </c>
    </row>
    <row r="75" spans="2:11" ht="12.75">
      <c r="B75" t="s">
        <v>37</v>
      </c>
      <c r="C75" t="s">
        <v>39</v>
      </c>
      <c r="D75" t="s">
        <v>38</v>
      </c>
      <c r="E75" s="8" t="s">
        <v>22</v>
      </c>
      <c r="F75" s="8" t="s">
        <v>29</v>
      </c>
      <c r="G75" s="8" t="s">
        <v>22</v>
      </c>
      <c r="H75" t="str">
        <f t="shared" si="4"/>
        <v>Yd01y00</v>
      </c>
      <c r="I75" s="8" t="str">
        <f t="shared" si="5"/>
        <v>00</v>
      </c>
      <c r="J75" s="8" t="str">
        <f t="shared" si="6"/>
        <v>01</v>
      </c>
      <c r="K75" s="8" t="str">
        <f t="shared" si="7"/>
        <v>00</v>
      </c>
    </row>
    <row r="76" spans="2:11" ht="12.75">
      <c r="B76" t="s">
        <v>37</v>
      </c>
      <c r="C76" t="s">
        <v>39</v>
      </c>
      <c r="D76" t="s">
        <v>38</v>
      </c>
      <c r="E76" s="8" t="s">
        <v>22</v>
      </c>
      <c r="F76" s="8" t="s">
        <v>29</v>
      </c>
      <c r="G76" s="8" t="s">
        <v>23</v>
      </c>
      <c r="H76" t="str">
        <f t="shared" si="4"/>
        <v>Yd01y02</v>
      </c>
      <c r="I76" s="8" t="str">
        <f t="shared" si="5"/>
        <v>00</v>
      </c>
      <c r="J76" s="8" t="str">
        <f t="shared" si="6"/>
        <v>01</v>
      </c>
      <c r="K76" s="8" t="str">
        <f t="shared" si="7"/>
        <v>02</v>
      </c>
    </row>
    <row r="77" spans="2:11" ht="12.75">
      <c r="B77" t="s">
        <v>37</v>
      </c>
      <c r="C77" t="s">
        <v>39</v>
      </c>
      <c r="D77" t="s">
        <v>38</v>
      </c>
      <c r="E77" s="8" t="s">
        <v>22</v>
      </c>
      <c r="F77" s="8" t="s">
        <v>29</v>
      </c>
      <c r="G77" s="8" t="s">
        <v>24</v>
      </c>
      <c r="H77" t="str">
        <f t="shared" si="4"/>
        <v>Yd01y04</v>
      </c>
      <c r="I77" s="8" t="str">
        <f t="shared" si="5"/>
        <v>00</v>
      </c>
      <c r="J77" s="8" t="str">
        <f t="shared" si="6"/>
        <v>01</v>
      </c>
      <c r="K77" s="8" t="str">
        <f t="shared" si="7"/>
        <v>04</v>
      </c>
    </row>
    <row r="78" spans="2:11" ht="12.75">
      <c r="B78" t="s">
        <v>37</v>
      </c>
      <c r="C78" t="s">
        <v>39</v>
      </c>
      <c r="D78" t="s">
        <v>38</v>
      </c>
      <c r="E78" s="8" t="s">
        <v>22</v>
      </c>
      <c r="F78" s="8" t="s">
        <v>29</v>
      </c>
      <c r="G78" s="8" t="s">
        <v>25</v>
      </c>
      <c r="H78" t="str">
        <f t="shared" si="4"/>
        <v>Yd01y06</v>
      </c>
      <c r="I78" s="8" t="str">
        <f t="shared" si="5"/>
        <v>00</v>
      </c>
      <c r="J78" s="8" t="str">
        <f t="shared" si="6"/>
        <v>01</v>
      </c>
      <c r="K78" s="8" t="str">
        <f t="shared" si="7"/>
        <v>06</v>
      </c>
    </row>
    <row r="79" spans="2:11" ht="12.75">
      <c r="B79" t="s">
        <v>37</v>
      </c>
      <c r="C79" t="s">
        <v>39</v>
      </c>
      <c r="D79" t="s">
        <v>38</v>
      </c>
      <c r="E79" s="8" t="s">
        <v>22</v>
      </c>
      <c r="F79" s="8" t="s">
        <v>29</v>
      </c>
      <c r="G79" s="8" t="s">
        <v>26</v>
      </c>
      <c r="H79" t="str">
        <f t="shared" si="4"/>
        <v>Yd01y08</v>
      </c>
      <c r="I79" s="8" t="str">
        <f t="shared" si="5"/>
        <v>00</v>
      </c>
      <c r="J79" s="8" t="str">
        <f t="shared" si="6"/>
        <v>01</v>
      </c>
      <c r="K79" s="8" t="str">
        <f t="shared" si="7"/>
        <v>08</v>
      </c>
    </row>
    <row r="80" spans="2:11" ht="12.75">
      <c r="B80" t="s">
        <v>37</v>
      </c>
      <c r="C80" t="s">
        <v>39</v>
      </c>
      <c r="D80" t="s">
        <v>38</v>
      </c>
      <c r="E80" s="8" t="s">
        <v>22</v>
      </c>
      <c r="F80" s="8" t="s">
        <v>29</v>
      </c>
      <c r="G80" s="8" t="s">
        <v>27</v>
      </c>
      <c r="H80" t="str">
        <f t="shared" si="4"/>
        <v>Yd01y10</v>
      </c>
      <c r="I80" s="8" t="str">
        <f t="shared" si="5"/>
        <v>00</v>
      </c>
      <c r="J80" s="8" t="str">
        <f t="shared" si="6"/>
        <v>01</v>
      </c>
      <c r="K80" s="8" t="str">
        <f t="shared" si="7"/>
        <v>10</v>
      </c>
    </row>
    <row r="81" spans="2:11" ht="12.75">
      <c r="B81" t="s">
        <v>37</v>
      </c>
      <c r="C81" t="s">
        <v>39</v>
      </c>
      <c r="D81" t="s">
        <v>38</v>
      </c>
      <c r="E81" s="8" t="s">
        <v>22</v>
      </c>
      <c r="F81" s="8" t="s">
        <v>30</v>
      </c>
      <c r="G81" s="8" t="s">
        <v>22</v>
      </c>
      <c r="H81" t="str">
        <f t="shared" si="4"/>
        <v>Yd03y00</v>
      </c>
      <c r="I81" s="8" t="str">
        <f t="shared" si="5"/>
        <v>00</v>
      </c>
      <c r="J81" s="8" t="str">
        <f t="shared" si="6"/>
        <v>03</v>
      </c>
      <c r="K81" s="8" t="str">
        <f t="shared" si="7"/>
        <v>00</v>
      </c>
    </row>
    <row r="82" spans="2:11" ht="12.75">
      <c r="B82" t="s">
        <v>37</v>
      </c>
      <c r="C82" t="s">
        <v>39</v>
      </c>
      <c r="D82" t="s">
        <v>38</v>
      </c>
      <c r="E82" s="8" t="s">
        <v>22</v>
      </c>
      <c r="F82" s="8" t="s">
        <v>30</v>
      </c>
      <c r="G82" s="8" t="s">
        <v>23</v>
      </c>
      <c r="H82" t="str">
        <f t="shared" si="4"/>
        <v>Yd03y02</v>
      </c>
      <c r="I82" s="8" t="str">
        <f t="shared" si="5"/>
        <v>00</v>
      </c>
      <c r="J82" s="8" t="str">
        <f t="shared" si="6"/>
        <v>03</v>
      </c>
      <c r="K82" s="8" t="str">
        <f t="shared" si="7"/>
        <v>02</v>
      </c>
    </row>
    <row r="83" spans="2:11" ht="12.75">
      <c r="B83" t="s">
        <v>37</v>
      </c>
      <c r="C83" t="s">
        <v>39</v>
      </c>
      <c r="D83" t="s">
        <v>38</v>
      </c>
      <c r="E83" s="8" t="s">
        <v>22</v>
      </c>
      <c r="F83" s="8" t="s">
        <v>30</v>
      </c>
      <c r="G83" s="8" t="s">
        <v>24</v>
      </c>
      <c r="H83" t="str">
        <f t="shared" si="4"/>
        <v>Yd03y04</v>
      </c>
      <c r="I83" s="8" t="str">
        <f t="shared" si="5"/>
        <v>00</v>
      </c>
      <c r="J83" s="8" t="str">
        <f t="shared" si="6"/>
        <v>03</v>
      </c>
      <c r="K83" s="8" t="str">
        <f t="shared" si="7"/>
        <v>04</v>
      </c>
    </row>
    <row r="84" spans="2:11" ht="12.75">
      <c r="B84" t="s">
        <v>37</v>
      </c>
      <c r="C84" t="s">
        <v>39</v>
      </c>
      <c r="D84" t="s">
        <v>38</v>
      </c>
      <c r="E84" s="8" t="s">
        <v>22</v>
      </c>
      <c r="F84" s="8" t="s">
        <v>30</v>
      </c>
      <c r="G84" s="8" t="s">
        <v>25</v>
      </c>
      <c r="H84" t="str">
        <f t="shared" si="4"/>
        <v>Yd03y06</v>
      </c>
      <c r="I84" s="8" t="str">
        <f t="shared" si="5"/>
        <v>00</v>
      </c>
      <c r="J84" s="8" t="str">
        <f t="shared" si="6"/>
        <v>03</v>
      </c>
      <c r="K84" s="8" t="str">
        <f t="shared" si="7"/>
        <v>06</v>
      </c>
    </row>
    <row r="85" spans="2:11" ht="12.75">
      <c r="B85" t="s">
        <v>37</v>
      </c>
      <c r="C85" t="s">
        <v>39</v>
      </c>
      <c r="D85" t="s">
        <v>38</v>
      </c>
      <c r="E85" s="8" t="s">
        <v>22</v>
      </c>
      <c r="F85" s="8" t="s">
        <v>30</v>
      </c>
      <c r="G85" s="8" t="s">
        <v>26</v>
      </c>
      <c r="H85" t="str">
        <f t="shared" si="4"/>
        <v>Yd03y08</v>
      </c>
      <c r="I85" s="8" t="str">
        <f t="shared" si="5"/>
        <v>00</v>
      </c>
      <c r="J85" s="8" t="str">
        <f t="shared" si="6"/>
        <v>03</v>
      </c>
      <c r="K85" s="8" t="str">
        <f t="shared" si="7"/>
        <v>08</v>
      </c>
    </row>
    <row r="86" spans="2:11" ht="12.75">
      <c r="B86" t="s">
        <v>37</v>
      </c>
      <c r="C86" t="s">
        <v>39</v>
      </c>
      <c r="D86" t="s">
        <v>38</v>
      </c>
      <c r="E86" s="8" t="s">
        <v>22</v>
      </c>
      <c r="F86" s="8" t="s">
        <v>30</v>
      </c>
      <c r="G86" s="8" t="s">
        <v>27</v>
      </c>
      <c r="H86" t="str">
        <f t="shared" si="4"/>
        <v>Yd03y10</v>
      </c>
      <c r="I86" s="8" t="str">
        <f t="shared" si="5"/>
        <v>00</v>
      </c>
      <c r="J86" s="8" t="str">
        <f t="shared" si="6"/>
        <v>03</v>
      </c>
      <c r="K86" s="8" t="str">
        <f t="shared" si="7"/>
        <v>10</v>
      </c>
    </row>
    <row r="87" spans="2:11" ht="12.75">
      <c r="B87" t="s">
        <v>37</v>
      </c>
      <c r="C87" t="s">
        <v>39</v>
      </c>
      <c r="D87" t="s">
        <v>38</v>
      </c>
      <c r="E87" s="8" t="s">
        <v>22</v>
      </c>
      <c r="F87" s="8" t="s">
        <v>31</v>
      </c>
      <c r="G87" s="8" t="s">
        <v>22</v>
      </c>
      <c r="H87" t="str">
        <f t="shared" si="4"/>
        <v>Yd05y00</v>
      </c>
      <c r="I87" s="8" t="str">
        <f t="shared" si="5"/>
        <v>00</v>
      </c>
      <c r="J87" s="8" t="str">
        <f t="shared" si="6"/>
        <v>05</v>
      </c>
      <c r="K87" s="8" t="str">
        <f t="shared" si="7"/>
        <v>00</v>
      </c>
    </row>
    <row r="88" spans="2:11" ht="12.75">
      <c r="B88" t="s">
        <v>37</v>
      </c>
      <c r="C88" t="s">
        <v>39</v>
      </c>
      <c r="D88" t="s">
        <v>38</v>
      </c>
      <c r="E88" s="8" t="s">
        <v>22</v>
      </c>
      <c r="F88" s="8" t="s">
        <v>31</v>
      </c>
      <c r="G88" s="8" t="s">
        <v>23</v>
      </c>
      <c r="H88" t="str">
        <f t="shared" si="4"/>
        <v>Yd05y02</v>
      </c>
      <c r="I88" s="8" t="str">
        <f t="shared" si="5"/>
        <v>00</v>
      </c>
      <c r="J88" s="8" t="str">
        <f t="shared" si="6"/>
        <v>05</v>
      </c>
      <c r="K88" s="8" t="str">
        <f t="shared" si="7"/>
        <v>02</v>
      </c>
    </row>
    <row r="89" spans="2:11" ht="12.75">
      <c r="B89" t="s">
        <v>37</v>
      </c>
      <c r="C89" t="s">
        <v>39</v>
      </c>
      <c r="D89" t="s">
        <v>38</v>
      </c>
      <c r="E89" s="8" t="s">
        <v>22</v>
      </c>
      <c r="F89" s="8" t="s">
        <v>31</v>
      </c>
      <c r="G89" s="8" t="s">
        <v>24</v>
      </c>
      <c r="H89" t="str">
        <f t="shared" si="4"/>
        <v>Yd05y04</v>
      </c>
      <c r="I89" s="8" t="str">
        <f t="shared" si="5"/>
        <v>00</v>
      </c>
      <c r="J89" s="8" t="str">
        <f t="shared" si="6"/>
        <v>05</v>
      </c>
      <c r="K89" s="8" t="str">
        <f t="shared" si="7"/>
        <v>04</v>
      </c>
    </row>
    <row r="90" spans="2:11" ht="12.75">
      <c r="B90" t="s">
        <v>37</v>
      </c>
      <c r="C90" t="s">
        <v>39</v>
      </c>
      <c r="D90" t="s">
        <v>38</v>
      </c>
      <c r="E90" s="8" t="s">
        <v>22</v>
      </c>
      <c r="F90" s="8" t="s">
        <v>31</v>
      </c>
      <c r="G90" s="8" t="s">
        <v>25</v>
      </c>
      <c r="H90" t="str">
        <f t="shared" si="4"/>
        <v>Yd05y06</v>
      </c>
      <c r="I90" s="8" t="str">
        <f t="shared" si="5"/>
        <v>00</v>
      </c>
      <c r="J90" s="8" t="str">
        <f t="shared" si="6"/>
        <v>05</v>
      </c>
      <c r="K90" s="8" t="str">
        <f t="shared" si="7"/>
        <v>06</v>
      </c>
    </row>
    <row r="91" spans="2:11" ht="12.75">
      <c r="B91" t="s">
        <v>37</v>
      </c>
      <c r="C91" t="s">
        <v>39</v>
      </c>
      <c r="D91" t="s">
        <v>38</v>
      </c>
      <c r="E91" s="8" t="s">
        <v>22</v>
      </c>
      <c r="F91" s="8" t="s">
        <v>31</v>
      </c>
      <c r="G91" s="8" t="s">
        <v>26</v>
      </c>
      <c r="H91" t="str">
        <f t="shared" si="4"/>
        <v>Yd05y08</v>
      </c>
      <c r="I91" s="8" t="str">
        <f t="shared" si="5"/>
        <v>00</v>
      </c>
      <c r="J91" s="8" t="str">
        <f t="shared" si="6"/>
        <v>05</v>
      </c>
      <c r="K91" s="8" t="str">
        <f t="shared" si="7"/>
        <v>08</v>
      </c>
    </row>
    <row r="92" spans="2:11" ht="12.75">
      <c r="B92" t="s">
        <v>37</v>
      </c>
      <c r="C92" t="s">
        <v>39</v>
      </c>
      <c r="D92" t="s">
        <v>38</v>
      </c>
      <c r="E92" s="8" t="s">
        <v>22</v>
      </c>
      <c r="F92" s="8" t="s">
        <v>31</v>
      </c>
      <c r="G92" s="8" t="s">
        <v>27</v>
      </c>
      <c r="H92" t="str">
        <f t="shared" si="4"/>
        <v>Yd05y10</v>
      </c>
      <c r="I92" s="8" t="str">
        <f t="shared" si="5"/>
        <v>00</v>
      </c>
      <c r="J92" s="8" t="str">
        <f t="shared" si="6"/>
        <v>05</v>
      </c>
      <c r="K92" s="8" t="str">
        <f t="shared" si="7"/>
        <v>10</v>
      </c>
    </row>
    <row r="93" spans="2:11" ht="12.75">
      <c r="B93" t="s">
        <v>37</v>
      </c>
      <c r="C93" t="s">
        <v>39</v>
      </c>
      <c r="D93" t="s">
        <v>38</v>
      </c>
      <c r="E93" s="8" t="s">
        <v>22</v>
      </c>
      <c r="F93" s="8" t="s">
        <v>32</v>
      </c>
      <c r="G93" s="8" t="s">
        <v>22</v>
      </c>
      <c r="H93" t="str">
        <f t="shared" si="4"/>
        <v>Yd07y00</v>
      </c>
      <c r="I93" s="8" t="str">
        <f t="shared" si="5"/>
        <v>00</v>
      </c>
      <c r="J93" s="8" t="str">
        <f t="shared" si="6"/>
        <v>07</v>
      </c>
      <c r="K93" s="8" t="str">
        <f t="shared" si="7"/>
        <v>00</v>
      </c>
    </row>
    <row r="94" spans="2:11" ht="12.75">
      <c r="B94" t="s">
        <v>37</v>
      </c>
      <c r="C94" t="s">
        <v>39</v>
      </c>
      <c r="D94" t="s">
        <v>38</v>
      </c>
      <c r="E94" s="8" t="s">
        <v>22</v>
      </c>
      <c r="F94" s="8" t="s">
        <v>32</v>
      </c>
      <c r="G94" s="8" t="s">
        <v>23</v>
      </c>
      <c r="H94" t="str">
        <f t="shared" si="4"/>
        <v>Yd07y02</v>
      </c>
      <c r="I94" s="8" t="str">
        <f t="shared" si="5"/>
        <v>00</v>
      </c>
      <c r="J94" s="8" t="str">
        <f t="shared" si="6"/>
        <v>07</v>
      </c>
      <c r="K94" s="8" t="str">
        <f t="shared" si="7"/>
        <v>02</v>
      </c>
    </row>
    <row r="95" spans="2:11" ht="12.75">
      <c r="B95" t="s">
        <v>37</v>
      </c>
      <c r="C95" t="s">
        <v>39</v>
      </c>
      <c r="D95" t="s">
        <v>38</v>
      </c>
      <c r="E95" s="8" t="s">
        <v>22</v>
      </c>
      <c r="F95" s="8" t="s">
        <v>32</v>
      </c>
      <c r="G95" s="8" t="s">
        <v>24</v>
      </c>
      <c r="H95" t="str">
        <f t="shared" si="4"/>
        <v>Yd07y04</v>
      </c>
      <c r="I95" s="8" t="str">
        <f t="shared" si="5"/>
        <v>00</v>
      </c>
      <c r="J95" s="8" t="str">
        <f t="shared" si="6"/>
        <v>07</v>
      </c>
      <c r="K95" s="8" t="str">
        <f t="shared" si="7"/>
        <v>04</v>
      </c>
    </row>
    <row r="96" spans="2:11" ht="12.75">
      <c r="B96" t="s">
        <v>37</v>
      </c>
      <c r="C96" t="s">
        <v>39</v>
      </c>
      <c r="D96" t="s">
        <v>38</v>
      </c>
      <c r="E96" s="8" t="s">
        <v>22</v>
      </c>
      <c r="F96" s="8" t="s">
        <v>32</v>
      </c>
      <c r="G96" s="8" t="s">
        <v>25</v>
      </c>
      <c r="H96" t="str">
        <f t="shared" si="4"/>
        <v>Yd07y06</v>
      </c>
      <c r="I96" s="8" t="str">
        <f t="shared" si="5"/>
        <v>00</v>
      </c>
      <c r="J96" s="8" t="str">
        <f t="shared" si="6"/>
        <v>07</v>
      </c>
      <c r="K96" s="8" t="str">
        <f t="shared" si="7"/>
        <v>06</v>
      </c>
    </row>
    <row r="97" spans="2:11" ht="12.75">
      <c r="B97" t="s">
        <v>37</v>
      </c>
      <c r="C97" t="s">
        <v>39</v>
      </c>
      <c r="D97" t="s">
        <v>38</v>
      </c>
      <c r="E97" s="8" t="s">
        <v>22</v>
      </c>
      <c r="F97" s="8" t="s">
        <v>32</v>
      </c>
      <c r="G97" s="8" t="s">
        <v>26</v>
      </c>
      <c r="H97" t="str">
        <f t="shared" si="4"/>
        <v>Yd07y08</v>
      </c>
      <c r="I97" s="8" t="str">
        <f t="shared" si="5"/>
        <v>00</v>
      </c>
      <c r="J97" s="8" t="str">
        <f t="shared" si="6"/>
        <v>07</v>
      </c>
      <c r="K97" s="8" t="str">
        <f t="shared" si="7"/>
        <v>08</v>
      </c>
    </row>
    <row r="98" spans="2:11" ht="12.75">
      <c r="B98" t="s">
        <v>37</v>
      </c>
      <c r="C98" t="s">
        <v>39</v>
      </c>
      <c r="D98" t="s">
        <v>38</v>
      </c>
      <c r="E98" s="8" t="s">
        <v>22</v>
      </c>
      <c r="F98" s="8" t="s">
        <v>32</v>
      </c>
      <c r="G98" s="8" t="s">
        <v>27</v>
      </c>
      <c r="H98" t="str">
        <f t="shared" si="4"/>
        <v>Yd07y10</v>
      </c>
      <c r="I98" s="8" t="str">
        <f t="shared" si="5"/>
        <v>00</v>
      </c>
      <c r="J98" s="8" t="str">
        <f t="shared" si="6"/>
        <v>07</v>
      </c>
      <c r="K98" s="8" t="str">
        <f t="shared" si="7"/>
        <v>10</v>
      </c>
    </row>
    <row r="99" spans="2:11" ht="12.75">
      <c r="B99" t="s">
        <v>37</v>
      </c>
      <c r="C99" t="s">
        <v>39</v>
      </c>
      <c r="D99" t="s">
        <v>38</v>
      </c>
      <c r="E99" s="8" t="s">
        <v>22</v>
      </c>
      <c r="F99" s="8" t="s">
        <v>33</v>
      </c>
      <c r="G99" s="8" t="s">
        <v>22</v>
      </c>
      <c r="H99" t="str">
        <f t="shared" si="4"/>
        <v>Yd09y00</v>
      </c>
      <c r="I99" s="8" t="str">
        <f t="shared" si="5"/>
        <v>00</v>
      </c>
      <c r="J99" s="8" t="str">
        <f t="shared" si="6"/>
        <v>09</v>
      </c>
      <c r="K99" s="8" t="str">
        <f t="shared" si="7"/>
        <v>00</v>
      </c>
    </row>
    <row r="100" spans="2:11" ht="12.75">
      <c r="B100" t="s">
        <v>37</v>
      </c>
      <c r="C100" t="s">
        <v>39</v>
      </c>
      <c r="D100" t="s">
        <v>38</v>
      </c>
      <c r="E100" s="8" t="s">
        <v>22</v>
      </c>
      <c r="F100" s="8" t="s">
        <v>33</v>
      </c>
      <c r="G100" s="8" t="s">
        <v>23</v>
      </c>
      <c r="H100" t="str">
        <f t="shared" si="4"/>
        <v>Yd09y02</v>
      </c>
      <c r="I100" s="8" t="str">
        <f t="shared" si="5"/>
        <v>00</v>
      </c>
      <c r="J100" s="8" t="str">
        <f t="shared" si="6"/>
        <v>09</v>
      </c>
      <c r="K100" s="8" t="str">
        <f t="shared" si="7"/>
        <v>02</v>
      </c>
    </row>
    <row r="101" spans="2:11" ht="12.75">
      <c r="B101" t="s">
        <v>37</v>
      </c>
      <c r="C101" t="s">
        <v>39</v>
      </c>
      <c r="D101" t="s">
        <v>38</v>
      </c>
      <c r="E101" s="8" t="s">
        <v>22</v>
      </c>
      <c r="F101" s="8" t="s">
        <v>33</v>
      </c>
      <c r="G101" s="8" t="s">
        <v>24</v>
      </c>
      <c r="H101" t="str">
        <f t="shared" si="4"/>
        <v>Yd09y04</v>
      </c>
      <c r="I101" s="8" t="str">
        <f t="shared" si="5"/>
        <v>00</v>
      </c>
      <c r="J101" s="8" t="str">
        <f t="shared" si="6"/>
        <v>09</v>
      </c>
      <c r="K101" s="8" t="str">
        <f t="shared" si="7"/>
        <v>04</v>
      </c>
    </row>
    <row r="102" spans="2:11" ht="12.75">
      <c r="B102" t="s">
        <v>37</v>
      </c>
      <c r="C102" t="s">
        <v>39</v>
      </c>
      <c r="D102" t="s">
        <v>38</v>
      </c>
      <c r="E102" s="8" t="s">
        <v>22</v>
      </c>
      <c r="F102" s="8" t="s">
        <v>33</v>
      </c>
      <c r="G102" s="8" t="s">
        <v>25</v>
      </c>
      <c r="H102" t="str">
        <f t="shared" si="4"/>
        <v>Yd09y06</v>
      </c>
      <c r="I102" s="8" t="str">
        <f t="shared" si="5"/>
        <v>00</v>
      </c>
      <c r="J102" s="8" t="str">
        <f t="shared" si="6"/>
        <v>09</v>
      </c>
      <c r="K102" s="8" t="str">
        <f t="shared" si="7"/>
        <v>06</v>
      </c>
    </row>
    <row r="103" spans="2:11" ht="12.75">
      <c r="B103" t="s">
        <v>37</v>
      </c>
      <c r="C103" t="s">
        <v>39</v>
      </c>
      <c r="D103" t="s">
        <v>38</v>
      </c>
      <c r="E103" s="8" t="s">
        <v>22</v>
      </c>
      <c r="F103" s="8" t="s">
        <v>33</v>
      </c>
      <c r="G103" s="8" t="s">
        <v>26</v>
      </c>
      <c r="H103" t="str">
        <f t="shared" si="4"/>
        <v>Yd09y08</v>
      </c>
      <c r="I103" s="8" t="str">
        <f t="shared" si="5"/>
        <v>00</v>
      </c>
      <c r="J103" s="8" t="str">
        <f t="shared" si="6"/>
        <v>09</v>
      </c>
      <c r="K103" s="8" t="str">
        <f t="shared" si="7"/>
        <v>08</v>
      </c>
    </row>
    <row r="104" spans="2:11" ht="12.75">
      <c r="B104" t="s">
        <v>37</v>
      </c>
      <c r="C104" t="s">
        <v>39</v>
      </c>
      <c r="D104" t="s">
        <v>38</v>
      </c>
      <c r="E104" s="8" t="s">
        <v>22</v>
      </c>
      <c r="F104" s="8" t="s">
        <v>33</v>
      </c>
      <c r="G104" s="8" t="s">
        <v>27</v>
      </c>
      <c r="H104" t="str">
        <f t="shared" si="4"/>
        <v>Yd09y10</v>
      </c>
      <c r="I104" s="8" t="str">
        <f t="shared" si="5"/>
        <v>00</v>
      </c>
      <c r="J104" s="8" t="str">
        <f t="shared" si="6"/>
        <v>09</v>
      </c>
      <c r="K104" s="8" t="str">
        <f t="shared" si="7"/>
        <v>10</v>
      </c>
    </row>
    <row r="105" spans="2:11" ht="12.75">
      <c r="B105" t="s">
        <v>37</v>
      </c>
      <c r="C105" t="s">
        <v>39</v>
      </c>
      <c r="D105" t="s">
        <v>38</v>
      </c>
      <c r="E105" s="8" t="s">
        <v>22</v>
      </c>
      <c r="F105" s="8" t="s">
        <v>34</v>
      </c>
      <c r="G105" s="8" t="s">
        <v>22</v>
      </c>
      <c r="H105" t="str">
        <f t="shared" si="4"/>
        <v>Yd11y00</v>
      </c>
      <c r="I105" s="8" t="str">
        <f t="shared" si="5"/>
        <v>00</v>
      </c>
      <c r="J105" s="8" t="str">
        <f t="shared" si="6"/>
        <v>11</v>
      </c>
      <c r="K105" s="8" t="str">
        <f t="shared" si="7"/>
        <v>00</v>
      </c>
    </row>
    <row r="106" spans="2:11" ht="12.75">
      <c r="B106" t="s">
        <v>37</v>
      </c>
      <c r="C106" t="s">
        <v>39</v>
      </c>
      <c r="D106" t="s">
        <v>38</v>
      </c>
      <c r="E106" s="8" t="s">
        <v>22</v>
      </c>
      <c r="F106" s="8" t="s">
        <v>34</v>
      </c>
      <c r="G106" s="8" t="s">
        <v>23</v>
      </c>
      <c r="H106" t="str">
        <f t="shared" si="4"/>
        <v>Yd11y02</v>
      </c>
      <c r="I106" s="8" t="str">
        <f t="shared" si="5"/>
        <v>00</v>
      </c>
      <c r="J106" s="8" t="str">
        <f t="shared" si="6"/>
        <v>11</v>
      </c>
      <c r="K106" s="8" t="str">
        <f t="shared" si="7"/>
        <v>02</v>
      </c>
    </row>
    <row r="107" spans="2:11" ht="12.75">
      <c r="B107" t="s">
        <v>37</v>
      </c>
      <c r="C107" t="s">
        <v>39</v>
      </c>
      <c r="D107" t="s">
        <v>38</v>
      </c>
      <c r="E107" s="8" t="s">
        <v>22</v>
      </c>
      <c r="F107" s="8" t="s">
        <v>34</v>
      </c>
      <c r="G107" s="8" t="s">
        <v>24</v>
      </c>
      <c r="H107" t="str">
        <f t="shared" si="4"/>
        <v>Yd11y04</v>
      </c>
      <c r="I107" s="8" t="str">
        <f t="shared" si="5"/>
        <v>00</v>
      </c>
      <c r="J107" s="8" t="str">
        <f t="shared" si="6"/>
        <v>11</v>
      </c>
      <c r="K107" s="8" t="str">
        <f t="shared" si="7"/>
        <v>04</v>
      </c>
    </row>
    <row r="108" spans="2:11" ht="12.75">
      <c r="B108" t="s">
        <v>37</v>
      </c>
      <c r="C108" t="s">
        <v>39</v>
      </c>
      <c r="D108" t="s">
        <v>38</v>
      </c>
      <c r="E108" s="8" t="s">
        <v>22</v>
      </c>
      <c r="F108" s="8" t="s">
        <v>34</v>
      </c>
      <c r="G108" s="8" t="s">
        <v>25</v>
      </c>
      <c r="H108" t="str">
        <f t="shared" si="4"/>
        <v>Yd11y06</v>
      </c>
      <c r="I108" s="8" t="str">
        <f t="shared" si="5"/>
        <v>00</v>
      </c>
      <c r="J108" s="8" t="str">
        <f t="shared" si="6"/>
        <v>11</v>
      </c>
      <c r="K108" s="8" t="str">
        <f t="shared" si="7"/>
        <v>06</v>
      </c>
    </row>
    <row r="109" spans="2:11" ht="12.75">
      <c r="B109" t="s">
        <v>37</v>
      </c>
      <c r="C109" t="s">
        <v>39</v>
      </c>
      <c r="D109" t="s">
        <v>38</v>
      </c>
      <c r="E109" s="8" t="s">
        <v>22</v>
      </c>
      <c r="F109" s="8" t="s">
        <v>34</v>
      </c>
      <c r="G109" s="8" t="s">
        <v>26</v>
      </c>
      <c r="H109" t="str">
        <f t="shared" si="4"/>
        <v>Yd11y08</v>
      </c>
      <c r="I109" s="8" t="str">
        <f t="shared" si="5"/>
        <v>00</v>
      </c>
      <c r="J109" s="8" t="str">
        <f t="shared" si="6"/>
        <v>11</v>
      </c>
      <c r="K109" s="8" t="str">
        <f t="shared" si="7"/>
        <v>08</v>
      </c>
    </row>
    <row r="110" spans="2:11" ht="12.75">
      <c r="B110" t="s">
        <v>37</v>
      </c>
      <c r="C110" t="s">
        <v>39</v>
      </c>
      <c r="D110" t="s">
        <v>38</v>
      </c>
      <c r="E110" s="8" t="s">
        <v>22</v>
      </c>
      <c r="F110" s="8" t="s">
        <v>34</v>
      </c>
      <c r="G110" s="8" t="s">
        <v>27</v>
      </c>
      <c r="H110" t="str">
        <f t="shared" si="4"/>
        <v>Yd11y10</v>
      </c>
      <c r="I110" s="8" t="str">
        <f t="shared" si="5"/>
        <v>00</v>
      </c>
      <c r="J110" s="8" t="str">
        <f t="shared" si="6"/>
        <v>11</v>
      </c>
      <c r="K110" s="8" t="str">
        <f t="shared" si="7"/>
        <v>10</v>
      </c>
    </row>
    <row r="111" spans="2:11" ht="12.75">
      <c r="B111" t="s">
        <v>37</v>
      </c>
      <c r="C111" t="s">
        <v>39</v>
      </c>
      <c r="D111" t="s">
        <v>39</v>
      </c>
      <c r="E111" s="8" t="s">
        <v>22</v>
      </c>
      <c r="F111" s="8" t="s">
        <v>29</v>
      </c>
      <c r="G111" s="8" t="s">
        <v>29</v>
      </c>
      <c r="H111" t="str">
        <f t="shared" si="4"/>
        <v>Yd01d01</v>
      </c>
      <c r="I111" s="8" t="str">
        <f t="shared" si="5"/>
        <v>00</v>
      </c>
      <c r="J111" s="8" t="str">
        <f t="shared" si="6"/>
        <v>01</v>
      </c>
      <c r="K111" s="8" t="str">
        <f t="shared" si="7"/>
        <v>01</v>
      </c>
    </row>
    <row r="112" spans="2:11" ht="12.75">
      <c r="B112" t="s">
        <v>37</v>
      </c>
      <c r="C112" t="s">
        <v>39</v>
      </c>
      <c r="D112" t="s">
        <v>39</v>
      </c>
      <c r="E112" s="8" t="s">
        <v>22</v>
      </c>
      <c r="F112" s="8" t="s">
        <v>29</v>
      </c>
      <c r="G112" s="8" t="s">
        <v>30</v>
      </c>
      <c r="H112" t="str">
        <f t="shared" si="4"/>
        <v>Yd01d03</v>
      </c>
      <c r="I112" s="8" t="str">
        <f t="shared" si="5"/>
        <v>00</v>
      </c>
      <c r="J112" s="8" t="str">
        <f t="shared" si="6"/>
        <v>01</v>
      </c>
      <c r="K112" s="8" t="str">
        <f t="shared" si="7"/>
        <v>03</v>
      </c>
    </row>
    <row r="113" spans="2:11" ht="12.75">
      <c r="B113" t="s">
        <v>37</v>
      </c>
      <c r="C113" t="s">
        <v>39</v>
      </c>
      <c r="D113" t="s">
        <v>39</v>
      </c>
      <c r="E113" s="8" t="s">
        <v>22</v>
      </c>
      <c r="F113" s="8" t="s">
        <v>29</v>
      </c>
      <c r="G113" s="8" t="s">
        <v>31</v>
      </c>
      <c r="H113" t="str">
        <f t="shared" si="4"/>
        <v>Yd01d05</v>
      </c>
      <c r="I113" s="8" t="str">
        <f t="shared" si="5"/>
        <v>00</v>
      </c>
      <c r="J113" s="8" t="str">
        <f t="shared" si="6"/>
        <v>01</v>
      </c>
      <c r="K113" s="8" t="str">
        <f t="shared" si="7"/>
        <v>05</v>
      </c>
    </row>
    <row r="114" spans="2:11" ht="12.75">
      <c r="B114" t="s">
        <v>37</v>
      </c>
      <c r="C114" t="s">
        <v>39</v>
      </c>
      <c r="D114" t="s">
        <v>39</v>
      </c>
      <c r="E114" s="8" t="s">
        <v>22</v>
      </c>
      <c r="F114" s="8" t="s">
        <v>29</v>
      </c>
      <c r="G114" s="8" t="s">
        <v>32</v>
      </c>
      <c r="H114" t="str">
        <f t="shared" si="4"/>
        <v>Yd01d07</v>
      </c>
      <c r="I114" s="8" t="str">
        <f t="shared" si="5"/>
        <v>00</v>
      </c>
      <c r="J114" s="8" t="str">
        <f t="shared" si="6"/>
        <v>01</v>
      </c>
      <c r="K114" s="8" t="str">
        <f t="shared" si="7"/>
        <v>07</v>
      </c>
    </row>
    <row r="115" spans="2:11" ht="12.75">
      <c r="B115" t="s">
        <v>37</v>
      </c>
      <c r="C115" t="s">
        <v>39</v>
      </c>
      <c r="D115" t="s">
        <v>39</v>
      </c>
      <c r="E115" s="8" t="s">
        <v>22</v>
      </c>
      <c r="F115" s="8" t="s">
        <v>29</v>
      </c>
      <c r="G115" s="8" t="s">
        <v>33</v>
      </c>
      <c r="H115" t="str">
        <f t="shared" si="4"/>
        <v>Yd01d09</v>
      </c>
      <c r="I115" s="8" t="str">
        <f t="shared" si="5"/>
        <v>00</v>
      </c>
      <c r="J115" s="8" t="str">
        <f t="shared" si="6"/>
        <v>01</v>
      </c>
      <c r="K115" s="8" t="str">
        <f t="shared" si="7"/>
        <v>09</v>
      </c>
    </row>
    <row r="116" spans="2:11" ht="12.75">
      <c r="B116" t="s">
        <v>37</v>
      </c>
      <c r="C116" t="s">
        <v>39</v>
      </c>
      <c r="D116" t="s">
        <v>39</v>
      </c>
      <c r="E116" s="8" t="s">
        <v>22</v>
      </c>
      <c r="F116" s="8" t="s">
        <v>29</v>
      </c>
      <c r="G116" s="8" t="s">
        <v>34</v>
      </c>
      <c r="H116" t="str">
        <f t="shared" si="4"/>
        <v>Yd01d11</v>
      </c>
      <c r="I116" s="8" t="str">
        <f t="shared" si="5"/>
        <v>00</v>
      </c>
      <c r="J116" s="8" t="str">
        <f t="shared" si="6"/>
        <v>01</v>
      </c>
      <c r="K116" s="8" t="str">
        <f t="shared" si="7"/>
        <v>11</v>
      </c>
    </row>
    <row r="117" spans="2:11" ht="12.75">
      <c r="B117" t="s">
        <v>37</v>
      </c>
      <c r="C117" t="s">
        <v>39</v>
      </c>
      <c r="D117" t="s">
        <v>39</v>
      </c>
      <c r="E117" s="8" t="s">
        <v>22</v>
      </c>
      <c r="F117" s="8" t="s">
        <v>30</v>
      </c>
      <c r="G117" s="8" t="s">
        <v>29</v>
      </c>
      <c r="H117" t="str">
        <f t="shared" si="4"/>
        <v>Yd03d01</v>
      </c>
      <c r="I117" s="8" t="str">
        <f t="shared" si="5"/>
        <v>00</v>
      </c>
      <c r="J117" s="8" t="str">
        <f t="shared" si="6"/>
        <v>03</v>
      </c>
      <c r="K117" s="8" t="str">
        <f t="shared" si="7"/>
        <v>01</v>
      </c>
    </row>
    <row r="118" spans="2:11" ht="12.75">
      <c r="B118" t="s">
        <v>37</v>
      </c>
      <c r="C118" t="s">
        <v>39</v>
      </c>
      <c r="D118" t="s">
        <v>39</v>
      </c>
      <c r="E118" s="8" t="s">
        <v>22</v>
      </c>
      <c r="F118" s="8" t="s">
        <v>30</v>
      </c>
      <c r="G118" s="8" t="s">
        <v>30</v>
      </c>
      <c r="H118" t="str">
        <f t="shared" si="4"/>
        <v>Yd03d03</v>
      </c>
      <c r="I118" s="8" t="str">
        <f t="shared" si="5"/>
        <v>00</v>
      </c>
      <c r="J118" s="8" t="str">
        <f t="shared" si="6"/>
        <v>03</v>
      </c>
      <c r="K118" s="8" t="str">
        <f t="shared" si="7"/>
        <v>03</v>
      </c>
    </row>
    <row r="119" spans="2:11" ht="12.75">
      <c r="B119" t="s">
        <v>37</v>
      </c>
      <c r="C119" t="s">
        <v>39</v>
      </c>
      <c r="D119" t="s">
        <v>39</v>
      </c>
      <c r="E119" s="8" t="s">
        <v>22</v>
      </c>
      <c r="F119" s="8" t="s">
        <v>30</v>
      </c>
      <c r="G119" s="8" t="s">
        <v>31</v>
      </c>
      <c r="H119" t="str">
        <f t="shared" si="4"/>
        <v>Yd03d05</v>
      </c>
      <c r="I119" s="8" t="str">
        <f t="shared" si="5"/>
        <v>00</v>
      </c>
      <c r="J119" s="8" t="str">
        <f t="shared" si="6"/>
        <v>03</v>
      </c>
      <c r="K119" s="8" t="str">
        <f t="shared" si="7"/>
        <v>05</v>
      </c>
    </row>
    <row r="120" spans="2:11" ht="12.75">
      <c r="B120" t="s">
        <v>37</v>
      </c>
      <c r="C120" t="s">
        <v>39</v>
      </c>
      <c r="D120" t="s">
        <v>39</v>
      </c>
      <c r="E120" s="8" t="s">
        <v>22</v>
      </c>
      <c r="F120" s="8" t="s">
        <v>30</v>
      </c>
      <c r="G120" s="8" t="s">
        <v>32</v>
      </c>
      <c r="H120" t="str">
        <f t="shared" si="4"/>
        <v>Yd03d07</v>
      </c>
      <c r="I120" s="8" t="str">
        <f t="shared" si="5"/>
        <v>00</v>
      </c>
      <c r="J120" s="8" t="str">
        <f t="shared" si="6"/>
        <v>03</v>
      </c>
      <c r="K120" s="8" t="str">
        <f t="shared" si="7"/>
        <v>07</v>
      </c>
    </row>
    <row r="121" spans="2:11" ht="12.75">
      <c r="B121" t="s">
        <v>37</v>
      </c>
      <c r="C121" t="s">
        <v>39</v>
      </c>
      <c r="D121" t="s">
        <v>39</v>
      </c>
      <c r="E121" s="8" t="s">
        <v>22</v>
      </c>
      <c r="F121" s="8" t="s">
        <v>30</v>
      </c>
      <c r="G121" s="8" t="s">
        <v>33</v>
      </c>
      <c r="H121" t="str">
        <f t="shared" si="4"/>
        <v>Yd03d09</v>
      </c>
      <c r="I121" s="8" t="str">
        <f t="shared" si="5"/>
        <v>00</v>
      </c>
      <c r="J121" s="8" t="str">
        <f t="shared" si="6"/>
        <v>03</v>
      </c>
      <c r="K121" s="8" t="str">
        <f t="shared" si="7"/>
        <v>09</v>
      </c>
    </row>
    <row r="122" spans="2:11" ht="12.75">
      <c r="B122" t="s">
        <v>37</v>
      </c>
      <c r="C122" t="s">
        <v>39</v>
      </c>
      <c r="D122" t="s">
        <v>39</v>
      </c>
      <c r="E122" s="8" t="s">
        <v>22</v>
      </c>
      <c r="F122" s="8" t="s">
        <v>30</v>
      </c>
      <c r="G122" s="8" t="s">
        <v>34</v>
      </c>
      <c r="H122" t="str">
        <f t="shared" si="4"/>
        <v>Yd03d11</v>
      </c>
      <c r="I122" s="8" t="str">
        <f t="shared" si="5"/>
        <v>00</v>
      </c>
      <c r="J122" s="8" t="str">
        <f t="shared" si="6"/>
        <v>03</v>
      </c>
      <c r="K122" s="8" t="str">
        <f t="shared" si="7"/>
        <v>11</v>
      </c>
    </row>
    <row r="123" spans="2:11" ht="12.75">
      <c r="B123" t="s">
        <v>37</v>
      </c>
      <c r="C123" t="s">
        <v>39</v>
      </c>
      <c r="D123" t="s">
        <v>39</v>
      </c>
      <c r="E123" s="8" t="s">
        <v>22</v>
      </c>
      <c r="F123" s="8" t="s">
        <v>31</v>
      </c>
      <c r="G123" s="8" t="s">
        <v>29</v>
      </c>
      <c r="H123" t="str">
        <f t="shared" si="4"/>
        <v>Yd05d01</v>
      </c>
      <c r="I123" s="8" t="str">
        <f t="shared" si="5"/>
        <v>00</v>
      </c>
      <c r="J123" s="8" t="str">
        <f t="shared" si="6"/>
        <v>05</v>
      </c>
      <c r="K123" s="8" t="str">
        <f t="shared" si="7"/>
        <v>01</v>
      </c>
    </row>
    <row r="124" spans="2:11" ht="12.75">
      <c r="B124" t="s">
        <v>37</v>
      </c>
      <c r="C124" t="s">
        <v>39</v>
      </c>
      <c r="D124" t="s">
        <v>39</v>
      </c>
      <c r="E124" s="8" t="s">
        <v>22</v>
      </c>
      <c r="F124" s="8" t="s">
        <v>31</v>
      </c>
      <c r="G124" s="8" t="s">
        <v>30</v>
      </c>
      <c r="H124" t="str">
        <f t="shared" si="4"/>
        <v>Yd05d03</v>
      </c>
      <c r="I124" s="8" t="str">
        <f t="shared" si="5"/>
        <v>00</v>
      </c>
      <c r="J124" s="8" t="str">
        <f t="shared" si="6"/>
        <v>05</v>
      </c>
      <c r="K124" s="8" t="str">
        <f t="shared" si="7"/>
        <v>03</v>
      </c>
    </row>
    <row r="125" spans="2:11" ht="12.75">
      <c r="B125" t="s">
        <v>37</v>
      </c>
      <c r="C125" t="s">
        <v>39</v>
      </c>
      <c r="D125" t="s">
        <v>39</v>
      </c>
      <c r="E125" s="8" t="s">
        <v>22</v>
      </c>
      <c r="F125" s="8" t="s">
        <v>31</v>
      </c>
      <c r="G125" s="8" t="s">
        <v>31</v>
      </c>
      <c r="H125" t="str">
        <f t="shared" si="4"/>
        <v>Yd05d05</v>
      </c>
      <c r="I125" s="8" t="str">
        <f t="shared" si="5"/>
        <v>00</v>
      </c>
      <c r="J125" s="8" t="str">
        <f t="shared" si="6"/>
        <v>05</v>
      </c>
      <c r="K125" s="8" t="str">
        <f t="shared" si="7"/>
        <v>05</v>
      </c>
    </row>
    <row r="126" spans="2:11" ht="12.75">
      <c r="B126" t="s">
        <v>37</v>
      </c>
      <c r="C126" t="s">
        <v>39</v>
      </c>
      <c r="D126" t="s">
        <v>39</v>
      </c>
      <c r="E126" s="8" t="s">
        <v>22</v>
      </c>
      <c r="F126" s="8" t="s">
        <v>31</v>
      </c>
      <c r="G126" s="8" t="s">
        <v>32</v>
      </c>
      <c r="H126" t="str">
        <f t="shared" si="4"/>
        <v>Yd05d07</v>
      </c>
      <c r="I126" s="8" t="str">
        <f t="shared" si="5"/>
        <v>00</v>
      </c>
      <c r="J126" s="8" t="str">
        <f t="shared" si="6"/>
        <v>05</v>
      </c>
      <c r="K126" s="8" t="str">
        <f t="shared" si="7"/>
        <v>07</v>
      </c>
    </row>
    <row r="127" spans="2:11" ht="12.75">
      <c r="B127" t="s">
        <v>37</v>
      </c>
      <c r="C127" t="s">
        <v>39</v>
      </c>
      <c r="D127" t="s">
        <v>39</v>
      </c>
      <c r="E127" s="8" t="s">
        <v>22</v>
      </c>
      <c r="F127" s="8" t="s">
        <v>31</v>
      </c>
      <c r="G127" s="8" t="s">
        <v>33</v>
      </c>
      <c r="H127" t="str">
        <f t="shared" si="4"/>
        <v>Yd05d09</v>
      </c>
      <c r="I127" s="8" t="str">
        <f t="shared" si="5"/>
        <v>00</v>
      </c>
      <c r="J127" s="8" t="str">
        <f t="shared" si="6"/>
        <v>05</v>
      </c>
      <c r="K127" s="8" t="str">
        <f t="shared" si="7"/>
        <v>09</v>
      </c>
    </row>
    <row r="128" spans="2:11" ht="12.75">
      <c r="B128" t="s">
        <v>37</v>
      </c>
      <c r="C128" t="s">
        <v>39</v>
      </c>
      <c r="D128" t="s">
        <v>39</v>
      </c>
      <c r="E128" s="8" t="s">
        <v>22</v>
      </c>
      <c r="F128" s="8" t="s">
        <v>31</v>
      </c>
      <c r="G128" s="8" t="s">
        <v>34</v>
      </c>
      <c r="H128" t="str">
        <f t="shared" si="4"/>
        <v>Yd05d11</v>
      </c>
      <c r="I128" s="8" t="str">
        <f t="shared" si="5"/>
        <v>00</v>
      </c>
      <c r="J128" s="8" t="str">
        <f t="shared" si="6"/>
        <v>05</v>
      </c>
      <c r="K128" s="8" t="str">
        <f t="shared" si="7"/>
        <v>11</v>
      </c>
    </row>
    <row r="129" spans="2:11" ht="12.75">
      <c r="B129" t="s">
        <v>37</v>
      </c>
      <c r="C129" t="s">
        <v>39</v>
      </c>
      <c r="D129" t="s">
        <v>39</v>
      </c>
      <c r="E129" s="8" t="s">
        <v>22</v>
      </c>
      <c r="F129" s="8" t="s">
        <v>32</v>
      </c>
      <c r="G129" s="8" t="s">
        <v>29</v>
      </c>
      <c r="H129" t="str">
        <f t="shared" si="4"/>
        <v>Yd07d01</v>
      </c>
      <c r="I129" s="8" t="str">
        <f t="shared" si="5"/>
        <v>00</v>
      </c>
      <c r="J129" s="8" t="str">
        <f t="shared" si="6"/>
        <v>07</v>
      </c>
      <c r="K129" s="8" t="str">
        <f t="shared" si="7"/>
        <v>01</v>
      </c>
    </row>
    <row r="130" spans="2:11" ht="12.75">
      <c r="B130" t="s">
        <v>37</v>
      </c>
      <c r="C130" t="s">
        <v>39</v>
      </c>
      <c r="D130" t="s">
        <v>39</v>
      </c>
      <c r="E130" s="8" t="s">
        <v>22</v>
      </c>
      <c r="F130" s="8" t="s">
        <v>32</v>
      </c>
      <c r="G130" s="8" t="s">
        <v>30</v>
      </c>
      <c r="H130" t="str">
        <f t="shared" si="4"/>
        <v>Yd07d03</v>
      </c>
      <c r="I130" s="8" t="str">
        <f t="shared" si="5"/>
        <v>00</v>
      </c>
      <c r="J130" s="8" t="str">
        <f t="shared" si="6"/>
        <v>07</v>
      </c>
      <c r="K130" s="8" t="str">
        <f t="shared" si="7"/>
        <v>03</v>
      </c>
    </row>
    <row r="131" spans="2:11" ht="12.75">
      <c r="B131" t="s">
        <v>37</v>
      </c>
      <c r="C131" t="s">
        <v>39</v>
      </c>
      <c r="D131" t="s">
        <v>39</v>
      </c>
      <c r="E131" s="8" t="s">
        <v>22</v>
      </c>
      <c r="F131" s="8" t="s">
        <v>32</v>
      </c>
      <c r="G131" s="8" t="s">
        <v>31</v>
      </c>
      <c r="H131" t="str">
        <f t="shared" si="4"/>
        <v>Yd07d05</v>
      </c>
      <c r="I131" s="8" t="str">
        <f t="shared" si="5"/>
        <v>00</v>
      </c>
      <c r="J131" s="8" t="str">
        <f t="shared" si="6"/>
        <v>07</v>
      </c>
      <c r="K131" s="8" t="str">
        <f t="shared" si="7"/>
        <v>05</v>
      </c>
    </row>
    <row r="132" spans="2:11" ht="12.75">
      <c r="B132" t="s">
        <v>37</v>
      </c>
      <c r="C132" t="s">
        <v>39</v>
      </c>
      <c r="D132" t="s">
        <v>39</v>
      </c>
      <c r="E132" s="8" t="s">
        <v>22</v>
      </c>
      <c r="F132" s="8" t="s">
        <v>32</v>
      </c>
      <c r="G132" s="8" t="s">
        <v>32</v>
      </c>
      <c r="H132" t="str">
        <f aca="true" t="shared" si="8" ref="H132:H195">B132&amp;C132&amp;F132&amp;D132&amp;G132</f>
        <v>Yd07d07</v>
      </c>
      <c r="I132" s="8" t="str">
        <f aca="true" t="shared" si="9" ref="I132:I146">E132</f>
        <v>00</v>
      </c>
      <c r="J132" s="8" t="str">
        <f aca="true" t="shared" si="10" ref="J132:J146">F132</f>
        <v>07</v>
      </c>
      <c r="K132" s="8" t="str">
        <f aca="true" t="shared" si="11" ref="K132:K146">G132</f>
        <v>07</v>
      </c>
    </row>
    <row r="133" spans="2:11" ht="12.75">
      <c r="B133" t="s">
        <v>37</v>
      </c>
      <c r="C133" t="s">
        <v>39</v>
      </c>
      <c r="D133" t="s">
        <v>39</v>
      </c>
      <c r="E133" s="8" t="s">
        <v>22</v>
      </c>
      <c r="F133" s="8" t="s">
        <v>32</v>
      </c>
      <c r="G133" s="8" t="s">
        <v>33</v>
      </c>
      <c r="H133" t="str">
        <f t="shared" si="8"/>
        <v>Yd07d09</v>
      </c>
      <c r="I133" s="8" t="str">
        <f t="shared" si="9"/>
        <v>00</v>
      </c>
      <c r="J133" s="8" t="str">
        <f t="shared" si="10"/>
        <v>07</v>
      </c>
      <c r="K133" s="8" t="str">
        <f t="shared" si="11"/>
        <v>09</v>
      </c>
    </row>
    <row r="134" spans="2:11" ht="12.75">
      <c r="B134" t="s">
        <v>37</v>
      </c>
      <c r="C134" t="s">
        <v>39</v>
      </c>
      <c r="D134" t="s">
        <v>39</v>
      </c>
      <c r="E134" s="8" t="s">
        <v>22</v>
      </c>
      <c r="F134" s="8" t="s">
        <v>32</v>
      </c>
      <c r="G134" s="8" t="s">
        <v>34</v>
      </c>
      <c r="H134" t="str">
        <f t="shared" si="8"/>
        <v>Yd07d11</v>
      </c>
      <c r="I134" s="8" t="str">
        <f t="shared" si="9"/>
        <v>00</v>
      </c>
      <c r="J134" s="8" t="str">
        <f t="shared" si="10"/>
        <v>07</v>
      </c>
      <c r="K134" s="8" t="str">
        <f t="shared" si="11"/>
        <v>11</v>
      </c>
    </row>
    <row r="135" spans="2:11" ht="12.75">
      <c r="B135" t="s">
        <v>37</v>
      </c>
      <c r="C135" t="s">
        <v>39</v>
      </c>
      <c r="D135" t="s">
        <v>39</v>
      </c>
      <c r="E135" s="8" t="s">
        <v>22</v>
      </c>
      <c r="F135" s="8" t="s">
        <v>33</v>
      </c>
      <c r="G135" s="8" t="s">
        <v>29</v>
      </c>
      <c r="H135" t="str">
        <f t="shared" si="8"/>
        <v>Yd09d01</v>
      </c>
      <c r="I135" s="8" t="str">
        <f t="shared" si="9"/>
        <v>00</v>
      </c>
      <c r="J135" s="8" t="str">
        <f t="shared" si="10"/>
        <v>09</v>
      </c>
      <c r="K135" s="8" t="str">
        <f t="shared" si="11"/>
        <v>01</v>
      </c>
    </row>
    <row r="136" spans="2:11" ht="12.75">
      <c r="B136" t="s">
        <v>37</v>
      </c>
      <c r="C136" t="s">
        <v>39</v>
      </c>
      <c r="D136" t="s">
        <v>39</v>
      </c>
      <c r="E136" s="8" t="s">
        <v>22</v>
      </c>
      <c r="F136" s="8" t="s">
        <v>33</v>
      </c>
      <c r="G136" s="8" t="s">
        <v>30</v>
      </c>
      <c r="H136" t="str">
        <f t="shared" si="8"/>
        <v>Yd09d03</v>
      </c>
      <c r="I136" s="8" t="str">
        <f t="shared" si="9"/>
        <v>00</v>
      </c>
      <c r="J136" s="8" t="str">
        <f t="shared" si="10"/>
        <v>09</v>
      </c>
      <c r="K136" s="8" t="str">
        <f t="shared" si="11"/>
        <v>03</v>
      </c>
    </row>
    <row r="137" spans="2:11" ht="12.75">
      <c r="B137" t="s">
        <v>37</v>
      </c>
      <c r="C137" t="s">
        <v>39</v>
      </c>
      <c r="D137" t="s">
        <v>39</v>
      </c>
      <c r="E137" s="8" t="s">
        <v>22</v>
      </c>
      <c r="F137" s="8" t="s">
        <v>33</v>
      </c>
      <c r="G137" s="8" t="s">
        <v>31</v>
      </c>
      <c r="H137" t="str">
        <f t="shared" si="8"/>
        <v>Yd09d05</v>
      </c>
      <c r="I137" s="8" t="str">
        <f t="shared" si="9"/>
        <v>00</v>
      </c>
      <c r="J137" s="8" t="str">
        <f t="shared" si="10"/>
        <v>09</v>
      </c>
      <c r="K137" s="8" t="str">
        <f t="shared" si="11"/>
        <v>05</v>
      </c>
    </row>
    <row r="138" spans="2:11" ht="12.75">
      <c r="B138" t="s">
        <v>37</v>
      </c>
      <c r="C138" t="s">
        <v>39</v>
      </c>
      <c r="D138" t="s">
        <v>39</v>
      </c>
      <c r="E138" s="8" t="s">
        <v>22</v>
      </c>
      <c r="F138" s="8" t="s">
        <v>33</v>
      </c>
      <c r="G138" s="8" t="s">
        <v>32</v>
      </c>
      <c r="H138" t="str">
        <f t="shared" si="8"/>
        <v>Yd09d07</v>
      </c>
      <c r="I138" s="8" t="str">
        <f t="shared" si="9"/>
        <v>00</v>
      </c>
      <c r="J138" s="8" t="str">
        <f t="shared" si="10"/>
        <v>09</v>
      </c>
      <c r="K138" s="8" t="str">
        <f t="shared" si="11"/>
        <v>07</v>
      </c>
    </row>
    <row r="139" spans="2:11" ht="12.75">
      <c r="B139" t="s">
        <v>37</v>
      </c>
      <c r="C139" t="s">
        <v>39</v>
      </c>
      <c r="D139" t="s">
        <v>39</v>
      </c>
      <c r="E139" s="8" t="s">
        <v>22</v>
      </c>
      <c r="F139" s="8" t="s">
        <v>33</v>
      </c>
      <c r="G139" s="8" t="s">
        <v>33</v>
      </c>
      <c r="H139" t="str">
        <f t="shared" si="8"/>
        <v>Yd09d09</v>
      </c>
      <c r="I139" s="8" t="str">
        <f t="shared" si="9"/>
        <v>00</v>
      </c>
      <c r="J139" s="8" t="str">
        <f t="shared" si="10"/>
        <v>09</v>
      </c>
      <c r="K139" s="8" t="str">
        <f t="shared" si="11"/>
        <v>09</v>
      </c>
    </row>
    <row r="140" spans="2:11" ht="12.75">
      <c r="B140" t="s">
        <v>37</v>
      </c>
      <c r="C140" t="s">
        <v>39</v>
      </c>
      <c r="D140" t="s">
        <v>39</v>
      </c>
      <c r="E140" s="8" t="s">
        <v>22</v>
      </c>
      <c r="F140" s="8" t="s">
        <v>33</v>
      </c>
      <c r="G140" s="8" t="s">
        <v>34</v>
      </c>
      <c r="H140" t="str">
        <f t="shared" si="8"/>
        <v>Yd09d11</v>
      </c>
      <c r="I140" s="8" t="str">
        <f t="shared" si="9"/>
        <v>00</v>
      </c>
      <c r="J140" s="8" t="str">
        <f t="shared" si="10"/>
        <v>09</v>
      </c>
      <c r="K140" s="8" t="str">
        <f t="shared" si="11"/>
        <v>11</v>
      </c>
    </row>
    <row r="141" spans="2:11" ht="12.75">
      <c r="B141" t="s">
        <v>37</v>
      </c>
      <c r="C141" t="s">
        <v>39</v>
      </c>
      <c r="D141" t="s">
        <v>39</v>
      </c>
      <c r="E141" s="8" t="s">
        <v>22</v>
      </c>
      <c r="F141" s="8" t="s">
        <v>34</v>
      </c>
      <c r="G141" s="8" t="s">
        <v>29</v>
      </c>
      <c r="H141" t="str">
        <f t="shared" si="8"/>
        <v>Yd11d01</v>
      </c>
      <c r="I141" s="8" t="str">
        <f t="shared" si="9"/>
        <v>00</v>
      </c>
      <c r="J141" s="8" t="str">
        <f t="shared" si="10"/>
        <v>11</v>
      </c>
      <c r="K141" s="8" t="str">
        <f t="shared" si="11"/>
        <v>01</v>
      </c>
    </row>
    <row r="142" spans="2:11" ht="12.75">
      <c r="B142" t="s">
        <v>37</v>
      </c>
      <c r="C142" t="s">
        <v>39</v>
      </c>
      <c r="D142" t="s">
        <v>39</v>
      </c>
      <c r="E142" s="8" t="s">
        <v>22</v>
      </c>
      <c r="F142" s="8" t="s">
        <v>34</v>
      </c>
      <c r="G142" s="8" t="s">
        <v>30</v>
      </c>
      <c r="H142" t="str">
        <f t="shared" si="8"/>
        <v>Yd11d03</v>
      </c>
      <c r="I142" s="8" t="str">
        <f t="shared" si="9"/>
        <v>00</v>
      </c>
      <c r="J142" s="8" t="str">
        <f t="shared" si="10"/>
        <v>11</v>
      </c>
      <c r="K142" s="8" t="str">
        <f t="shared" si="11"/>
        <v>03</v>
      </c>
    </row>
    <row r="143" spans="2:11" ht="12.75">
      <c r="B143" t="s">
        <v>37</v>
      </c>
      <c r="C143" t="s">
        <v>39</v>
      </c>
      <c r="D143" t="s">
        <v>39</v>
      </c>
      <c r="E143" s="8" t="s">
        <v>22</v>
      </c>
      <c r="F143" s="8" t="s">
        <v>34</v>
      </c>
      <c r="G143" s="8" t="s">
        <v>31</v>
      </c>
      <c r="H143" t="str">
        <f t="shared" si="8"/>
        <v>Yd11d05</v>
      </c>
      <c r="I143" s="8" t="str">
        <f t="shared" si="9"/>
        <v>00</v>
      </c>
      <c r="J143" s="8" t="str">
        <f t="shared" si="10"/>
        <v>11</v>
      </c>
      <c r="K143" s="8" t="str">
        <f t="shared" si="11"/>
        <v>05</v>
      </c>
    </row>
    <row r="144" spans="2:11" ht="12.75">
      <c r="B144" t="s">
        <v>37</v>
      </c>
      <c r="C144" t="s">
        <v>39</v>
      </c>
      <c r="D144" t="s">
        <v>39</v>
      </c>
      <c r="E144" s="8" t="s">
        <v>22</v>
      </c>
      <c r="F144" s="8" t="s">
        <v>34</v>
      </c>
      <c r="G144" s="8" t="s">
        <v>32</v>
      </c>
      <c r="H144" t="str">
        <f t="shared" si="8"/>
        <v>Yd11d07</v>
      </c>
      <c r="I144" s="8" t="str">
        <f t="shared" si="9"/>
        <v>00</v>
      </c>
      <c r="J144" s="8" t="str">
        <f t="shared" si="10"/>
        <v>11</v>
      </c>
      <c r="K144" s="8" t="str">
        <f t="shared" si="11"/>
        <v>07</v>
      </c>
    </row>
    <row r="145" spans="2:11" ht="12.75">
      <c r="B145" t="s">
        <v>37</v>
      </c>
      <c r="C145" t="s">
        <v>39</v>
      </c>
      <c r="D145" t="s">
        <v>39</v>
      </c>
      <c r="E145" s="8" t="s">
        <v>22</v>
      </c>
      <c r="F145" s="8" t="s">
        <v>34</v>
      </c>
      <c r="G145" s="8" t="s">
        <v>33</v>
      </c>
      <c r="H145" t="str">
        <f t="shared" si="8"/>
        <v>Yd11d09</v>
      </c>
      <c r="I145" s="8" t="str">
        <f t="shared" si="9"/>
        <v>00</v>
      </c>
      <c r="J145" s="8" t="str">
        <f t="shared" si="10"/>
        <v>11</v>
      </c>
      <c r="K145" s="8" t="str">
        <f t="shared" si="11"/>
        <v>09</v>
      </c>
    </row>
    <row r="146" spans="2:15" ht="12.75">
      <c r="B146" t="s">
        <v>37</v>
      </c>
      <c r="C146" t="s">
        <v>39</v>
      </c>
      <c r="D146" t="s">
        <v>39</v>
      </c>
      <c r="E146" s="8" t="s">
        <v>22</v>
      </c>
      <c r="F146" s="8" t="s">
        <v>34</v>
      </c>
      <c r="G146" s="8" t="s">
        <v>34</v>
      </c>
      <c r="H146" t="str">
        <f t="shared" si="8"/>
        <v>Yd11d11</v>
      </c>
      <c r="I146" s="8" t="str">
        <f t="shared" si="9"/>
        <v>00</v>
      </c>
      <c r="J146" s="8" t="str">
        <f t="shared" si="10"/>
        <v>11</v>
      </c>
      <c r="K146" s="8" t="str">
        <f t="shared" si="11"/>
        <v>11</v>
      </c>
      <c r="O146" s="16"/>
    </row>
    <row r="147" spans="2:17" ht="12.75">
      <c r="B147" t="s">
        <v>40</v>
      </c>
      <c r="C147" t="s">
        <v>38</v>
      </c>
      <c r="D147" t="s">
        <v>38</v>
      </c>
      <c r="E147" s="8" t="s">
        <v>22</v>
      </c>
      <c r="F147" s="8" t="s">
        <v>29</v>
      </c>
      <c r="G147" s="8" t="s">
        <v>29</v>
      </c>
      <c r="H147" t="str">
        <f t="shared" si="8"/>
        <v>Dy01y01</v>
      </c>
      <c r="I147" s="8">
        <v>11</v>
      </c>
      <c r="J147" s="8" t="s">
        <v>22</v>
      </c>
      <c r="K147" s="8" t="s">
        <v>22</v>
      </c>
      <c r="L147">
        <f>VALUE(E147)</f>
        <v>0</v>
      </c>
      <c r="M147">
        <f>VALUE(F147)</f>
        <v>1</v>
      </c>
      <c r="N147">
        <f>VALUE(G147)</f>
        <v>1</v>
      </c>
      <c r="O147" s="15">
        <f>IF(L147-M147&gt;=0,(L147-M147),12+(L147-M147))</f>
        <v>11</v>
      </c>
      <c r="P147" s="15">
        <v>0</v>
      </c>
      <c r="Q147" s="15">
        <f>IF(N147-M147&gt;=0,(N147-M147),12+(N147-M147))</f>
        <v>0</v>
      </c>
    </row>
    <row r="148" spans="2:17" ht="12.75">
      <c r="B148" t="s">
        <v>40</v>
      </c>
      <c r="C148" t="s">
        <v>38</v>
      </c>
      <c r="D148" t="s">
        <v>38</v>
      </c>
      <c r="E148" s="8" t="s">
        <v>22</v>
      </c>
      <c r="F148" s="8" t="s">
        <v>29</v>
      </c>
      <c r="G148" s="8" t="s">
        <v>30</v>
      </c>
      <c r="H148" t="str">
        <f t="shared" si="8"/>
        <v>Dy01y03</v>
      </c>
      <c r="I148" s="8">
        <v>11</v>
      </c>
      <c r="J148" s="8" t="s">
        <v>22</v>
      </c>
      <c r="K148" s="8" t="s">
        <v>23</v>
      </c>
      <c r="L148">
        <f aca="true" t="shared" si="12" ref="L148:L211">VALUE(E148)</f>
        <v>0</v>
      </c>
      <c r="M148">
        <f aca="true" t="shared" si="13" ref="M148:M211">VALUE(F148)</f>
        <v>1</v>
      </c>
      <c r="N148">
        <f aca="true" t="shared" si="14" ref="N148:N211">VALUE(G148)</f>
        <v>3</v>
      </c>
      <c r="O148" s="15">
        <f aca="true" t="shared" si="15" ref="O148:O211">IF(L148-M148&gt;=0,(L148-M148),12+(L148-M148))</f>
        <v>11</v>
      </c>
      <c r="P148" s="15">
        <v>0</v>
      </c>
      <c r="Q148" s="15">
        <f aca="true" t="shared" si="16" ref="Q148:Q211">IF(N148-M148&gt;=0,(N148-M148),12+(N148-M148))</f>
        <v>2</v>
      </c>
    </row>
    <row r="149" spans="2:17" ht="12.75">
      <c r="B149" t="s">
        <v>40</v>
      </c>
      <c r="C149" t="s">
        <v>38</v>
      </c>
      <c r="D149" t="s">
        <v>38</v>
      </c>
      <c r="E149" s="8" t="s">
        <v>22</v>
      </c>
      <c r="F149" s="8" t="s">
        <v>29</v>
      </c>
      <c r="G149" s="8" t="s">
        <v>31</v>
      </c>
      <c r="H149" t="str">
        <f t="shared" si="8"/>
        <v>Dy01y05</v>
      </c>
      <c r="I149" s="8">
        <v>11</v>
      </c>
      <c r="J149" s="8" t="s">
        <v>22</v>
      </c>
      <c r="K149" s="8" t="s">
        <v>24</v>
      </c>
      <c r="L149">
        <f t="shared" si="12"/>
        <v>0</v>
      </c>
      <c r="M149">
        <f t="shared" si="13"/>
        <v>1</v>
      </c>
      <c r="N149">
        <f t="shared" si="14"/>
        <v>5</v>
      </c>
      <c r="O149" s="15">
        <f t="shared" si="15"/>
        <v>11</v>
      </c>
      <c r="P149" s="15">
        <v>0</v>
      </c>
      <c r="Q149" s="15">
        <f t="shared" si="16"/>
        <v>4</v>
      </c>
    </row>
    <row r="150" spans="2:17" ht="12.75">
      <c r="B150" t="s">
        <v>40</v>
      </c>
      <c r="C150" t="s">
        <v>38</v>
      </c>
      <c r="D150" t="s">
        <v>38</v>
      </c>
      <c r="E150" s="8" t="s">
        <v>22</v>
      </c>
      <c r="F150" s="8" t="s">
        <v>29</v>
      </c>
      <c r="G150" s="8" t="s">
        <v>32</v>
      </c>
      <c r="H150" t="str">
        <f t="shared" si="8"/>
        <v>Dy01y07</v>
      </c>
      <c r="I150" s="8">
        <v>11</v>
      </c>
      <c r="J150" s="8" t="s">
        <v>22</v>
      </c>
      <c r="K150" s="8" t="s">
        <v>25</v>
      </c>
      <c r="L150">
        <f t="shared" si="12"/>
        <v>0</v>
      </c>
      <c r="M150">
        <f t="shared" si="13"/>
        <v>1</v>
      </c>
      <c r="N150">
        <f t="shared" si="14"/>
        <v>7</v>
      </c>
      <c r="O150" s="15">
        <f t="shared" si="15"/>
        <v>11</v>
      </c>
      <c r="P150" s="15">
        <v>0</v>
      </c>
      <c r="Q150" s="15">
        <f t="shared" si="16"/>
        <v>6</v>
      </c>
    </row>
    <row r="151" spans="2:17" ht="12.75">
      <c r="B151" t="s">
        <v>40</v>
      </c>
      <c r="C151" t="s">
        <v>38</v>
      </c>
      <c r="D151" t="s">
        <v>38</v>
      </c>
      <c r="E151" s="8" t="s">
        <v>22</v>
      </c>
      <c r="F151" s="8" t="s">
        <v>29</v>
      </c>
      <c r="G151" s="8" t="s">
        <v>33</v>
      </c>
      <c r="H151" t="str">
        <f t="shared" si="8"/>
        <v>Dy01y09</v>
      </c>
      <c r="I151" s="8">
        <v>11</v>
      </c>
      <c r="J151" s="8" t="s">
        <v>22</v>
      </c>
      <c r="K151" s="8" t="s">
        <v>26</v>
      </c>
      <c r="L151">
        <f t="shared" si="12"/>
        <v>0</v>
      </c>
      <c r="M151">
        <f t="shared" si="13"/>
        <v>1</v>
      </c>
      <c r="N151">
        <f t="shared" si="14"/>
        <v>9</v>
      </c>
      <c r="O151" s="15">
        <f t="shared" si="15"/>
        <v>11</v>
      </c>
      <c r="P151" s="15">
        <v>0</v>
      </c>
      <c r="Q151" s="15">
        <f t="shared" si="16"/>
        <v>8</v>
      </c>
    </row>
    <row r="152" spans="2:17" ht="12.75">
      <c r="B152" t="s">
        <v>40</v>
      </c>
      <c r="C152" t="s">
        <v>38</v>
      </c>
      <c r="D152" t="s">
        <v>38</v>
      </c>
      <c r="E152" s="8" t="s">
        <v>22</v>
      </c>
      <c r="F152" s="8" t="s">
        <v>29</v>
      </c>
      <c r="G152" s="8" t="s">
        <v>34</v>
      </c>
      <c r="H152" t="str">
        <f t="shared" si="8"/>
        <v>Dy01y11</v>
      </c>
      <c r="I152" s="8">
        <v>11</v>
      </c>
      <c r="J152" s="8" t="s">
        <v>22</v>
      </c>
      <c r="K152" s="8">
        <v>10</v>
      </c>
      <c r="L152">
        <f t="shared" si="12"/>
        <v>0</v>
      </c>
      <c r="M152">
        <f t="shared" si="13"/>
        <v>1</v>
      </c>
      <c r="N152">
        <f t="shared" si="14"/>
        <v>11</v>
      </c>
      <c r="O152" s="15">
        <f t="shared" si="15"/>
        <v>11</v>
      </c>
      <c r="P152" s="15">
        <v>0</v>
      </c>
      <c r="Q152" s="15">
        <f t="shared" si="16"/>
        <v>10</v>
      </c>
    </row>
    <row r="153" spans="2:17" ht="12.75">
      <c r="B153" t="s">
        <v>40</v>
      </c>
      <c r="C153" t="s">
        <v>38</v>
      </c>
      <c r="D153" t="s">
        <v>38</v>
      </c>
      <c r="E153" s="8" t="s">
        <v>22</v>
      </c>
      <c r="F153" s="8" t="s">
        <v>30</v>
      </c>
      <c r="G153" s="8" t="s">
        <v>29</v>
      </c>
      <c r="H153" t="str">
        <f t="shared" si="8"/>
        <v>Dy03y01</v>
      </c>
      <c r="I153" s="8" t="s">
        <v>33</v>
      </c>
      <c r="J153" s="8" t="s">
        <v>22</v>
      </c>
      <c r="K153" s="8">
        <v>10</v>
      </c>
      <c r="L153">
        <f t="shared" si="12"/>
        <v>0</v>
      </c>
      <c r="M153">
        <f t="shared" si="13"/>
        <v>3</v>
      </c>
      <c r="N153">
        <f t="shared" si="14"/>
        <v>1</v>
      </c>
      <c r="O153" s="15">
        <f t="shared" si="15"/>
        <v>9</v>
      </c>
      <c r="P153" s="15">
        <v>0</v>
      </c>
      <c r="Q153" s="15">
        <f t="shared" si="16"/>
        <v>10</v>
      </c>
    </row>
    <row r="154" spans="2:17" ht="12.75">
      <c r="B154" t="s">
        <v>40</v>
      </c>
      <c r="C154" t="s">
        <v>38</v>
      </c>
      <c r="D154" t="s">
        <v>38</v>
      </c>
      <c r="E154" s="8" t="s">
        <v>22</v>
      </c>
      <c r="F154" s="8" t="s">
        <v>30</v>
      </c>
      <c r="G154" s="8" t="s">
        <v>30</v>
      </c>
      <c r="H154" t="str">
        <f t="shared" si="8"/>
        <v>Dy03y03</v>
      </c>
      <c r="I154" s="8" t="s">
        <v>33</v>
      </c>
      <c r="J154" s="8" t="s">
        <v>22</v>
      </c>
      <c r="K154" s="8" t="s">
        <v>22</v>
      </c>
      <c r="L154">
        <f t="shared" si="12"/>
        <v>0</v>
      </c>
      <c r="M154">
        <f t="shared" si="13"/>
        <v>3</v>
      </c>
      <c r="N154">
        <f t="shared" si="14"/>
        <v>3</v>
      </c>
      <c r="O154" s="15">
        <f t="shared" si="15"/>
        <v>9</v>
      </c>
      <c r="P154" s="15">
        <v>0</v>
      </c>
      <c r="Q154" s="15">
        <f t="shared" si="16"/>
        <v>0</v>
      </c>
    </row>
    <row r="155" spans="2:17" ht="12.75">
      <c r="B155" t="s">
        <v>40</v>
      </c>
      <c r="C155" t="s">
        <v>38</v>
      </c>
      <c r="D155" t="s">
        <v>38</v>
      </c>
      <c r="E155" s="8" t="s">
        <v>22</v>
      </c>
      <c r="F155" s="8" t="s">
        <v>30</v>
      </c>
      <c r="G155" s="8" t="s">
        <v>31</v>
      </c>
      <c r="H155" t="str">
        <f t="shared" si="8"/>
        <v>Dy03y05</v>
      </c>
      <c r="I155" s="8" t="s">
        <v>33</v>
      </c>
      <c r="J155" s="8" t="s">
        <v>22</v>
      </c>
      <c r="K155" s="8" t="s">
        <v>23</v>
      </c>
      <c r="L155">
        <f t="shared" si="12"/>
        <v>0</v>
      </c>
      <c r="M155">
        <f t="shared" si="13"/>
        <v>3</v>
      </c>
      <c r="N155">
        <f t="shared" si="14"/>
        <v>5</v>
      </c>
      <c r="O155" s="15">
        <f t="shared" si="15"/>
        <v>9</v>
      </c>
      <c r="P155" s="15">
        <v>0</v>
      </c>
      <c r="Q155" s="15">
        <f t="shared" si="16"/>
        <v>2</v>
      </c>
    </row>
    <row r="156" spans="2:17" ht="12.75">
      <c r="B156" t="s">
        <v>40</v>
      </c>
      <c r="C156" t="s">
        <v>38</v>
      </c>
      <c r="D156" t="s">
        <v>38</v>
      </c>
      <c r="E156" s="8" t="s">
        <v>22</v>
      </c>
      <c r="F156" s="8" t="s">
        <v>30</v>
      </c>
      <c r="G156" s="8" t="s">
        <v>32</v>
      </c>
      <c r="H156" t="str">
        <f t="shared" si="8"/>
        <v>Dy03y07</v>
      </c>
      <c r="I156" s="8" t="s">
        <v>33</v>
      </c>
      <c r="J156" s="8" t="s">
        <v>22</v>
      </c>
      <c r="K156" s="8" t="s">
        <v>24</v>
      </c>
      <c r="L156">
        <f t="shared" si="12"/>
        <v>0</v>
      </c>
      <c r="M156">
        <f t="shared" si="13"/>
        <v>3</v>
      </c>
      <c r="N156">
        <f t="shared" si="14"/>
        <v>7</v>
      </c>
      <c r="O156" s="15">
        <f t="shared" si="15"/>
        <v>9</v>
      </c>
      <c r="P156" s="15">
        <v>0</v>
      </c>
      <c r="Q156" s="15">
        <f t="shared" si="16"/>
        <v>4</v>
      </c>
    </row>
    <row r="157" spans="2:17" ht="12.75">
      <c r="B157" t="s">
        <v>40</v>
      </c>
      <c r="C157" t="s">
        <v>38</v>
      </c>
      <c r="D157" t="s">
        <v>38</v>
      </c>
      <c r="E157" s="8" t="s">
        <v>22</v>
      </c>
      <c r="F157" s="8" t="s">
        <v>30</v>
      </c>
      <c r="G157" s="8" t="s">
        <v>33</v>
      </c>
      <c r="H157" t="str">
        <f t="shared" si="8"/>
        <v>Dy03y09</v>
      </c>
      <c r="I157" s="8" t="s">
        <v>33</v>
      </c>
      <c r="J157" s="8" t="s">
        <v>22</v>
      </c>
      <c r="K157" s="8" t="s">
        <v>25</v>
      </c>
      <c r="L157">
        <f t="shared" si="12"/>
        <v>0</v>
      </c>
      <c r="M157">
        <f t="shared" si="13"/>
        <v>3</v>
      </c>
      <c r="N157">
        <f t="shared" si="14"/>
        <v>9</v>
      </c>
      <c r="O157" s="15">
        <f t="shared" si="15"/>
        <v>9</v>
      </c>
      <c r="P157" s="15">
        <v>0</v>
      </c>
      <c r="Q157" s="15">
        <f t="shared" si="16"/>
        <v>6</v>
      </c>
    </row>
    <row r="158" spans="2:17" ht="12.75">
      <c r="B158" t="s">
        <v>40</v>
      </c>
      <c r="C158" t="s">
        <v>38</v>
      </c>
      <c r="D158" t="s">
        <v>38</v>
      </c>
      <c r="E158" s="8" t="s">
        <v>22</v>
      </c>
      <c r="F158" s="8" t="s">
        <v>30</v>
      </c>
      <c r="G158" s="8" t="s">
        <v>34</v>
      </c>
      <c r="H158" t="str">
        <f t="shared" si="8"/>
        <v>Dy03y11</v>
      </c>
      <c r="I158" s="8" t="s">
        <v>33</v>
      </c>
      <c r="J158" s="8" t="s">
        <v>22</v>
      </c>
      <c r="K158" s="8" t="s">
        <v>26</v>
      </c>
      <c r="L158">
        <f t="shared" si="12"/>
        <v>0</v>
      </c>
      <c r="M158">
        <f t="shared" si="13"/>
        <v>3</v>
      </c>
      <c r="N158">
        <f t="shared" si="14"/>
        <v>11</v>
      </c>
      <c r="O158" s="15">
        <f t="shared" si="15"/>
        <v>9</v>
      </c>
      <c r="P158" s="15">
        <v>0</v>
      </c>
      <c r="Q158" s="15">
        <f t="shared" si="16"/>
        <v>8</v>
      </c>
    </row>
    <row r="159" spans="2:17" ht="12.75">
      <c r="B159" t="s">
        <v>40</v>
      </c>
      <c r="C159" t="s">
        <v>38</v>
      </c>
      <c r="D159" t="s">
        <v>38</v>
      </c>
      <c r="E159" s="8" t="s">
        <v>22</v>
      </c>
      <c r="F159" s="8" t="s">
        <v>31</v>
      </c>
      <c r="G159" s="8" t="s">
        <v>29</v>
      </c>
      <c r="H159" t="str">
        <f t="shared" si="8"/>
        <v>Dy05y01</v>
      </c>
      <c r="I159" s="8" t="s">
        <v>32</v>
      </c>
      <c r="J159" s="8" t="s">
        <v>22</v>
      </c>
      <c r="K159" s="8" t="s">
        <v>26</v>
      </c>
      <c r="L159">
        <f t="shared" si="12"/>
        <v>0</v>
      </c>
      <c r="M159">
        <f t="shared" si="13"/>
        <v>5</v>
      </c>
      <c r="N159">
        <f t="shared" si="14"/>
        <v>1</v>
      </c>
      <c r="O159" s="15">
        <f t="shared" si="15"/>
        <v>7</v>
      </c>
      <c r="P159" s="15">
        <v>0</v>
      </c>
      <c r="Q159" s="15">
        <f t="shared" si="16"/>
        <v>8</v>
      </c>
    </row>
    <row r="160" spans="2:17" ht="12.75">
      <c r="B160" t="s">
        <v>40</v>
      </c>
      <c r="C160" t="s">
        <v>38</v>
      </c>
      <c r="D160" t="s">
        <v>38</v>
      </c>
      <c r="E160" s="8" t="s">
        <v>22</v>
      </c>
      <c r="F160" s="8" t="s">
        <v>31</v>
      </c>
      <c r="G160" s="8" t="s">
        <v>30</v>
      </c>
      <c r="H160" t="str">
        <f t="shared" si="8"/>
        <v>Dy05y03</v>
      </c>
      <c r="I160" s="8" t="s">
        <v>32</v>
      </c>
      <c r="J160" s="8" t="s">
        <v>22</v>
      </c>
      <c r="K160" s="8">
        <v>10</v>
      </c>
      <c r="L160">
        <f t="shared" si="12"/>
        <v>0</v>
      </c>
      <c r="M160">
        <f t="shared" si="13"/>
        <v>5</v>
      </c>
      <c r="N160">
        <f t="shared" si="14"/>
        <v>3</v>
      </c>
      <c r="O160" s="15">
        <f t="shared" si="15"/>
        <v>7</v>
      </c>
      <c r="P160" s="15">
        <v>0</v>
      </c>
      <c r="Q160" s="15">
        <f t="shared" si="16"/>
        <v>10</v>
      </c>
    </row>
    <row r="161" spans="2:17" ht="12.75">
      <c r="B161" t="s">
        <v>40</v>
      </c>
      <c r="C161" t="s">
        <v>38</v>
      </c>
      <c r="D161" t="s">
        <v>38</v>
      </c>
      <c r="E161" s="8" t="s">
        <v>22</v>
      </c>
      <c r="F161" s="8" t="s">
        <v>31</v>
      </c>
      <c r="G161" s="8" t="s">
        <v>31</v>
      </c>
      <c r="H161" t="str">
        <f t="shared" si="8"/>
        <v>Dy05y05</v>
      </c>
      <c r="I161" s="8" t="s">
        <v>32</v>
      </c>
      <c r="J161" s="8" t="s">
        <v>22</v>
      </c>
      <c r="K161" s="8" t="s">
        <v>22</v>
      </c>
      <c r="L161">
        <f t="shared" si="12"/>
        <v>0</v>
      </c>
      <c r="M161">
        <f t="shared" si="13"/>
        <v>5</v>
      </c>
      <c r="N161">
        <f t="shared" si="14"/>
        <v>5</v>
      </c>
      <c r="O161" s="15">
        <f t="shared" si="15"/>
        <v>7</v>
      </c>
      <c r="P161" s="15">
        <v>0</v>
      </c>
      <c r="Q161" s="15">
        <f t="shared" si="16"/>
        <v>0</v>
      </c>
    </row>
    <row r="162" spans="2:17" ht="12.75">
      <c r="B162" t="s">
        <v>40</v>
      </c>
      <c r="C162" t="s">
        <v>38</v>
      </c>
      <c r="D162" t="s">
        <v>38</v>
      </c>
      <c r="E162" s="8" t="s">
        <v>22</v>
      </c>
      <c r="F162" s="8" t="s">
        <v>31</v>
      </c>
      <c r="G162" s="8" t="s">
        <v>32</v>
      </c>
      <c r="H162" t="str">
        <f t="shared" si="8"/>
        <v>Dy05y07</v>
      </c>
      <c r="I162" s="8" t="s">
        <v>32</v>
      </c>
      <c r="J162" s="8" t="s">
        <v>22</v>
      </c>
      <c r="K162" s="8" t="s">
        <v>23</v>
      </c>
      <c r="L162">
        <f t="shared" si="12"/>
        <v>0</v>
      </c>
      <c r="M162">
        <f t="shared" si="13"/>
        <v>5</v>
      </c>
      <c r="N162">
        <f t="shared" si="14"/>
        <v>7</v>
      </c>
      <c r="O162" s="15">
        <f t="shared" si="15"/>
        <v>7</v>
      </c>
      <c r="P162" s="15">
        <v>0</v>
      </c>
      <c r="Q162" s="15">
        <f t="shared" si="16"/>
        <v>2</v>
      </c>
    </row>
    <row r="163" spans="2:17" ht="12.75">
      <c r="B163" t="s">
        <v>40</v>
      </c>
      <c r="C163" t="s">
        <v>38</v>
      </c>
      <c r="D163" t="s">
        <v>38</v>
      </c>
      <c r="E163" s="8" t="s">
        <v>22</v>
      </c>
      <c r="F163" s="8" t="s">
        <v>31</v>
      </c>
      <c r="G163" s="8" t="s">
        <v>33</v>
      </c>
      <c r="H163" t="str">
        <f t="shared" si="8"/>
        <v>Dy05y09</v>
      </c>
      <c r="I163" s="8" t="s">
        <v>32</v>
      </c>
      <c r="J163" s="8" t="s">
        <v>22</v>
      </c>
      <c r="K163" s="8" t="s">
        <v>24</v>
      </c>
      <c r="L163">
        <f t="shared" si="12"/>
        <v>0</v>
      </c>
      <c r="M163">
        <f t="shared" si="13"/>
        <v>5</v>
      </c>
      <c r="N163">
        <f t="shared" si="14"/>
        <v>9</v>
      </c>
      <c r="O163" s="15">
        <f t="shared" si="15"/>
        <v>7</v>
      </c>
      <c r="P163" s="15">
        <v>0</v>
      </c>
      <c r="Q163" s="15">
        <f t="shared" si="16"/>
        <v>4</v>
      </c>
    </row>
    <row r="164" spans="2:17" ht="12.75">
      <c r="B164" t="s">
        <v>40</v>
      </c>
      <c r="C164" t="s">
        <v>38</v>
      </c>
      <c r="D164" t="s">
        <v>38</v>
      </c>
      <c r="E164" s="8" t="s">
        <v>22</v>
      </c>
      <c r="F164" s="8" t="s">
        <v>31</v>
      </c>
      <c r="G164" s="8" t="s">
        <v>34</v>
      </c>
      <c r="H164" t="str">
        <f t="shared" si="8"/>
        <v>Dy05y11</v>
      </c>
      <c r="I164" s="8" t="s">
        <v>32</v>
      </c>
      <c r="J164" s="8" t="s">
        <v>22</v>
      </c>
      <c r="K164" s="8" t="s">
        <v>25</v>
      </c>
      <c r="L164">
        <f t="shared" si="12"/>
        <v>0</v>
      </c>
      <c r="M164">
        <f t="shared" si="13"/>
        <v>5</v>
      </c>
      <c r="N164">
        <f t="shared" si="14"/>
        <v>11</v>
      </c>
      <c r="O164" s="15">
        <f t="shared" si="15"/>
        <v>7</v>
      </c>
      <c r="P164" s="15">
        <v>0</v>
      </c>
      <c r="Q164" s="15">
        <f t="shared" si="16"/>
        <v>6</v>
      </c>
    </row>
    <row r="165" spans="2:17" ht="12.75">
      <c r="B165" t="s">
        <v>40</v>
      </c>
      <c r="C165" t="s">
        <v>38</v>
      </c>
      <c r="D165" t="s">
        <v>38</v>
      </c>
      <c r="E165" s="8" t="s">
        <v>22</v>
      </c>
      <c r="F165" s="8" t="s">
        <v>32</v>
      </c>
      <c r="G165" s="8" t="s">
        <v>29</v>
      </c>
      <c r="H165" t="str">
        <f t="shared" si="8"/>
        <v>Dy07y01</v>
      </c>
      <c r="I165" s="8" t="s">
        <v>31</v>
      </c>
      <c r="J165" s="8" t="s">
        <v>22</v>
      </c>
      <c r="K165" s="8" t="s">
        <v>25</v>
      </c>
      <c r="L165">
        <f t="shared" si="12"/>
        <v>0</v>
      </c>
      <c r="M165">
        <f t="shared" si="13"/>
        <v>7</v>
      </c>
      <c r="N165">
        <f t="shared" si="14"/>
        <v>1</v>
      </c>
      <c r="O165" s="15">
        <f t="shared" si="15"/>
        <v>5</v>
      </c>
      <c r="P165" s="15">
        <v>0</v>
      </c>
      <c r="Q165" s="15">
        <f t="shared" si="16"/>
        <v>6</v>
      </c>
    </row>
    <row r="166" spans="2:17" ht="12.75">
      <c r="B166" t="s">
        <v>40</v>
      </c>
      <c r="C166" t="s">
        <v>38</v>
      </c>
      <c r="D166" t="s">
        <v>38</v>
      </c>
      <c r="E166" s="8" t="s">
        <v>22</v>
      </c>
      <c r="F166" s="8" t="s">
        <v>32</v>
      </c>
      <c r="G166" s="8" t="s">
        <v>30</v>
      </c>
      <c r="H166" t="str">
        <f t="shared" si="8"/>
        <v>Dy07y03</v>
      </c>
      <c r="I166" s="8" t="s">
        <v>31</v>
      </c>
      <c r="J166" s="8" t="s">
        <v>22</v>
      </c>
      <c r="K166" s="8" t="s">
        <v>26</v>
      </c>
      <c r="L166">
        <f t="shared" si="12"/>
        <v>0</v>
      </c>
      <c r="M166">
        <f t="shared" si="13"/>
        <v>7</v>
      </c>
      <c r="N166">
        <f t="shared" si="14"/>
        <v>3</v>
      </c>
      <c r="O166" s="15">
        <f t="shared" si="15"/>
        <v>5</v>
      </c>
      <c r="P166" s="15">
        <v>0</v>
      </c>
      <c r="Q166" s="15">
        <f t="shared" si="16"/>
        <v>8</v>
      </c>
    </row>
    <row r="167" spans="2:17" ht="12.75">
      <c r="B167" t="s">
        <v>40</v>
      </c>
      <c r="C167" t="s">
        <v>38</v>
      </c>
      <c r="D167" t="s">
        <v>38</v>
      </c>
      <c r="E167" s="8" t="s">
        <v>22</v>
      </c>
      <c r="F167" s="8" t="s">
        <v>32</v>
      </c>
      <c r="G167" s="8" t="s">
        <v>31</v>
      </c>
      <c r="H167" t="str">
        <f t="shared" si="8"/>
        <v>Dy07y05</v>
      </c>
      <c r="I167" s="8" t="s">
        <v>31</v>
      </c>
      <c r="J167" s="8" t="s">
        <v>22</v>
      </c>
      <c r="K167" s="8">
        <v>10</v>
      </c>
      <c r="L167">
        <f t="shared" si="12"/>
        <v>0</v>
      </c>
      <c r="M167">
        <f t="shared" si="13"/>
        <v>7</v>
      </c>
      <c r="N167">
        <f t="shared" si="14"/>
        <v>5</v>
      </c>
      <c r="O167" s="15">
        <f t="shared" si="15"/>
        <v>5</v>
      </c>
      <c r="P167" s="15">
        <v>0</v>
      </c>
      <c r="Q167" s="15">
        <f t="shared" si="16"/>
        <v>10</v>
      </c>
    </row>
    <row r="168" spans="2:17" ht="12.75">
      <c r="B168" t="s">
        <v>40</v>
      </c>
      <c r="C168" t="s">
        <v>38</v>
      </c>
      <c r="D168" t="s">
        <v>38</v>
      </c>
      <c r="E168" s="8" t="s">
        <v>22</v>
      </c>
      <c r="F168" s="8" t="s">
        <v>32</v>
      </c>
      <c r="G168" s="8" t="s">
        <v>32</v>
      </c>
      <c r="H168" t="str">
        <f t="shared" si="8"/>
        <v>Dy07y07</v>
      </c>
      <c r="I168" s="8" t="s">
        <v>31</v>
      </c>
      <c r="J168" s="8" t="s">
        <v>22</v>
      </c>
      <c r="K168" s="8" t="s">
        <v>22</v>
      </c>
      <c r="L168">
        <f t="shared" si="12"/>
        <v>0</v>
      </c>
      <c r="M168">
        <f t="shared" si="13"/>
        <v>7</v>
      </c>
      <c r="N168">
        <f t="shared" si="14"/>
        <v>7</v>
      </c>
      <c r="O168" s="15">
        <f t="shared" si="15"/>
        <v>5</v>
      </c>
      <c r="P168" s="15">
        <v>0</v>
      </c>
      <c r="Q168" s="15">
        <f t="shared" si="16"/>
        <v>0</v>
      </c>
    </row>
    <row r="169" spans="2:17" ht="12.75">
      <c r="B169" t="s">
        <v>40</v>
      </c>
      <c r="C169" t="s">
        <v>38</v>
      </c>
      <c r="D169" t="s">
        <v>38</v>
      </c>
      <c r="E169" s="8" t="s">
        <v>22</v>
      </c>
      <c r="F169" s="8" t="s">
        <v>32</v>
      </c>
      <c r="G169" s="8" t="s">
        <v>33</v>
      </c>
      <c r="H169" t="str">
        <f t="shared" si="8"/>
        <v>Dy07y09</v>
      </c>
      <c r="I169" s="8" t="s">
        <v>31</v>
      </c>
      <c r="J169" s="8" t="s">
        <v>22</v>
      </c>
      <c r="K169" s="8" t="s">
        <v>23</v>
      </c>
      <c r="L169">
        <f t="shared" si="12"/>
        <v>0</v>
      </c>
      <c r="M169">
        <f t="shared" si="13"/>
        <v>7</v>
      </c>
      <c r="N169">
        <f t="shared" si="14"/>
        <v>9</v>
      </c>
      <c r="O169" s="15">
        <f t="shared" si="15"/>
        <v>5</v>
      </c>
      <c r="P169" s="15">
        <v>0</v>
      </c>
      <c r="Q169" s="15">
        <f t="shared" si="16"/>
        <v>2</v>
      </c>
    </row>
    <row r="170" spans="2:17" ht="12.75">
      <c r="B170" t="s">
        <v>40</v>
      </c>
      <c r="C170" t="s">
        <v>38</v>
      </c>
      <c r="D170" t="s">
        <v>38</v>
      </c>
      <c r="E170" s="8" t="s">
        <v>22</v>
      </c>
      <c r="F170" s="8" t="s">
        <v>32</v>
      </c>
      <c r="G170" s="8" t="s">
        <v>34</v>
      </c>
      <c r="H170" t="str">
        <f t="shared" si="8"/>
        <v>Dy07y11</v>
      </c>
      <c r="I170" s="8" t="s">
        <v>31</v>
      </c>
      <c r="J170" s="8" t="s">
        <v>22</v>
      </c>
      <c r="K170" s="8" t="s">
        <v>24</v>
      </c>
      <c r="L170">
        <f t="shared" si="12"/>
        <v>0</v>
      </c>
      <c r="M170">
        <f t="shared" si="13"/>
        <v>7</v>
      </c>
      <c r="N170">
        <f t="shared" si="14"/>
        <v>11</v>
      </c>
      <c r="O170" s="15">
        <f t="shared" si="15"/>
        <v>5</v>
      </c>
      <c r="P170" s="15">
        <v>0</v>
      </c>
      <c r="Q170" s="15">
        <f t="shared" si="16"/>
        <v>4</v>
      </c>
    </row>
    <row r="171" spans="2:17" ht="12.75">
      <c r="B171" t="s">
        <v>40</v>
      </c>
      <c r="C171" t="s">
        <v>38</v>
      </c>
      <c r="D171" t="s">
        <v>38</v>
      </c>
      <c r="E171" s="8" t="s">
        <v>22</v>
      </c>
      <c r="F171" s="8" t="s">
        <v>33</v>
      </c>
      <c r="G171" s="8" t="s">
        <v>29</v>
      </c>
      <c r="H171" t="str">
        <f t="shared" si="8"/>
        <v>Dy09y01</v>
      </c>
      <c r="I171" s="8" t="s">
        <v>30</v>
      </c>
      <c r="J171" s="8" t="s">
        <v>22</v>
      </c>
      <c r="K171" s="8" t="s">
        <v>24</v>
      </c>
      <c r="L171">
        <f t="shared" si="12"/>
        <v>0</v>
      </c>
      <c r="M171">
        <f t="shared" si="13"/>
        <v>9</v>
      </c>
      <c r="N171">
        <f t="shared" si="14"/>
        <v>1</v>
      </c>
      <c r="O171" s="15">
        <f t="shared" si="15"/>
        <v>3</v>
      </c>
      <c r="P171" s="15">
        <v>0</v>
      </c>
      <c r="Q171" s="15">
        <f t="shared" si="16"/>
        <v>4</v>
      </c>
    </row>
    <row r="172" spans="2:17" ht="12.75">
      <c r="B172" t="s">
        <v>40</v>
      </c>
      <c r="C172" t="s">
        <v>38</v>
      </c>
      <c r="D172" t="s">
        <v>38</v>
      </c>
      <c r="E172" s="8" t="s">
        <v>22</v>
      </c>
      <c r="F172" s="8" t="s">
        <v>33</v>
      </c>
      <c r="G172" s="8" t="s">
        <v>30</v>
      </c>
      <c r="H172" t="str">
        <f t="shared" si="8"/>
        <v>Dy09y03</v>
      </c>
      <c r="I172" s="8" t="s">
        <v>30</v>
      </c>
      <c r="J172" s="8" t="s">
        <v>22</v>
      </c>
      <c r="K172" s="8" t="s">
        <v>25</v>
      </c>
      <c r="L172">
        <f t="shared" si="12"/>
        <v>0</v>
      </c>
      <c r="M172">
        <f t="shared" si="13"/>
        <v>9</v>
      </c>
      <c r="N172">
        <f t="shared" si="14"/>
        <v>3</v>
      </c>
      <c r="O172" s="15">
        <f t="shared" si="15"/>
        <v>3</v>
      </c>
      <c r="P172" s="15">
        <v>0</v>
      </c>
      <c r="Q172" s="15">
        <f t="shared" si="16"/>
        <v>6</v>
      </c>
    </row>
    <row r="173" spans="2:17" ht="12.75">
      <c r="B173" t="s">
        <v>40</v>
      </c>
      <c r="C173" t="s">
        <v>38</v>
      </c>
      <c r="D173" t="s">
        <v>38</v>
      </c>
      <c r="E173" s="8" t="s">
        <v>22</v>
      </c>
      <c r="F173" s="8" t="s">
        <v>33</v>
      </c>
      <c r="G173" s="8" t="s">
        <v>31</v>
      </c>
      <c r="H173" t="str">
        <f t="shared" si="8"/>
        <v>Dy09y05</v>
      </c>
      <c r="I173" s="8" t="s">
        <v>30</v>
      </c>
      <c r="J173" s="8" t="s">
        <v>22</v>
      </c>
      <c r="K173" s="8" t="s">
        <v>26</v>
      </c>
      <c r="L173">
        <f t="shared" si="12"/>
        <v>0</v>
      </c>
      <c r="M173">
        <f t="shared" si="13"/>
        <v>9</v>
      </c>
      <c r="N173">
        <f t="shared" si="14"/>
        <v>5</v>
      </c>
      <c r="O173" s="15">
        <f t="shared" si="15"/>
        <v>3</v>
      </c>
      <c r="P173" s="15">
        <v>0</v>
      </c>
      <c r="Q173" s="15">
        <f t="shared" si="16"/>
        <v>8</v>
      </c>
    </row>
    <row r="174" spans="2:17" ht="12.75">
      <c r="B174" t="s">
        <v>40</v>
      </c>
      <c r="C174" t="s">
        <v>38</v>
      </c>
      <c r="D174" t="s">
        <v>38</v>
      </c>
      <c r="E174" s="8" t="s">
        <v>22</v>
      </c>
      <c r="F174" s="8" t="s">
        <v>33</v>
      </c>
      <c r="G174" s="8" t="s">
        <v>32</v>
      </c>
      <c r="H174" t="str">
        <f t="shared" si="8"/>
        <v>Dy09y07</v>
      </c>
      <c r="I174" s="8" t="s">
        <v>30</v>
      </c>
      <c r="J174" s="8" t="s">
        <v>22</v>
      </c>
      <c r="K174" s="8">
        <v>10</v>
      </c>
      <c r="L174">
        <f t="shared" si="12"/>
        <v>0</v>
      </c>
      <c r="M174">
        <f t="shared" si="13"/>
        <v>9</v>
      </c>
      <c r="N174">
        <f t="shared" si="14"/>
        <v>7</v>
      </c>
      <c r="O174" s="15">
        <f t="shared" si="15"/>
        <v>3</v>
      </c>
      <c r="P174" s="15">
        <v>0</v>
      </c>
      <c r="Q174" s="15">
        <f t="shared" si="16"/>
        <v>10</v>
      </c>
    </row>
    <row r="175" spans="2:17" ht="12.75">
      <c r="B175" t="s">
        <v>40</v>
      </c>
      <c r="C175" t="s">
        <v>38</v>
      </c>
      <c r="D175" t="s">
        <v>38</v>
      </c>
      <c r="E175" s="8" t="s">
        <v>22</v>
      </c>
      <c r="F175" s="8" t="s">
        <v>33</v>
      </c>
      <c r="G175" s="8" t="s">
        <v>33</v>
      </c>
      <c r="H175" t="str">
        <f t="shared" si="8"/>
        <v>Dy09y09</v>
      </c>
      <c r="I175" s="8" t="s">
        <v>30</v>
      </c>
      <c r="J175" s="8" t="s">
        <v>22</v>
      </c>
      <c r="K175" s="8" t="s">
        <v>22</v>
      </c>
      <c r="L175">
        <f t="shared" si="12"/>
        <v>0</v>
      </c>
      <c r="M175">
        <f t="shared" si="13"/>
        <v>9</v>
      </c>
      <c r="N175">
        <f t="shared" si="14"/>
        <v>9</v>
      </c>
      <c r="O175" s="15">
        <f t="shared" si="15"/>
        <v>3</v>
      </c>
      <c r="P175" s="15">
        <v>0</v>
      </c>
      <c r="Q175" s="15">
        <f t="shared" si="16"/>
        <v>0</v>
      </c>
    </row>
    <row r="176" spans="2:17" ht="12.75">
      <c r="B176" t="s">
        <v>40</v>
      </c>
      <c r="C176" t="s">
        <v>38</v>
      </c>
      <c r="D176" t="s">
        <v>38</v>
      </c>
      <c r="E176" s="8" t="s">
        <v>22</v>
      </c>
      <c r="F176" s="8" t="s">
        <v>33</v>
      </c>
      <c r="G176" s="8" t="s">
        <v>34</v>
      </c>
      <c r="H176" t="str">
        <f t="shared" si="8"/>
        <v>Dy09y11</v>
      </c>
      <c r="I176" s="8" t="s">
        <v>30</v>
      </c>
      <c r="J176" s="8" t="s">
        <v>22</v>
      </c>
      <c r="K176" s="8" t="s">
        <v>23</v>
      </c>
      <c r="L176">
        <f t="shared" si="12"/>
        <v>0</v>
      </c>
      <c r="M176">
        <f t="shared" si="13"/>
        <v>9</v>
      </c>
      <c r="N176">
        <f t="shared" si="14"/>
        <v>11</v>
      </c>
      <c r="O176" s="15">
        <f t="shared" si="15"/>
        <v>3</v>
      </c>
      <c r="P176" s="15">
        <v>0</v>
      </c>
      <c r="Q176" s="15">
        <f t="shared" si="16"/>
        <v>2</v>
      </c>
    </row>
    <row r="177" spans="2:17" ht="12.75">
      <c r="B177" t="s">
        <v>40</v>
      </c>
      <c r="C177" t="s">
        <v>38</v>
      </c>
      <c r="D177" t="s">
        <v>38</v>
      </c>
      <c r="E177" s="8" t="s">
        <v>22</v>
      </c>
      <c r="F177" s="8" t="s">
        <v>34</v>
      </c>
      <c r="G177" s="8" t="s">
        <v>29</v>
      </c>
      <c r="H177" t="str">
        <f t="shared" si="8"/>
        <v>Dy11y01</v>
      </c>
      <c r="I177" s="8" t="s">
        <v>29</v>
      </c>
      <c r="J177" s="8" t="s">
        <v>22</v>
      </c>
      <c r="K177" s="8" t="s">
        <v>23</v>
      </c>
      <c r="L177">
        <f t="shared" si="12"/>
        <v>0</v>
      </c>
      <c r="M177">
        <f t="shared" si="13"/>
        <v>11</v>
      </c>
      <c r="N177">
        <f t="shared" si="14"/>
        <v>1</v>
      </c>
      <c r="O177" s="15">
        <f t="shared" si="15"/>
        <v>1</v>
      </c>
      <c r="P177" s="15">
        <v>0</v>
      </c>
      <c r="Q177" s="15">
        <f t="shared" si="16"/>
        <v>2</v>
      </c>
    </row>
    <row r="178" spans="2:17" ht="12.75">
      <c r="B178" t="s">
        <v>40</v>
      </c>
      <c r="C178" t="s">
        <v>38</v>
      </c>
      <c r="D178" t="s">
        <v>38</v>
      </c>
      <c r="E178" s="8" t="s">
        <v>22</v>
      </c>
      <c r="F178" s="8" t="s">
        <v>34</v>
      </c>
      <c r="G178" s="8" t="s">
        <v>30</v>
      </c>
      <c r="H178" t="str">
        <f t="shared" si="8"/>
        <v>Dy11y03</v>
      </c>
      <c r="I178" s="8" t="s">
        <v>29</v>
      </c>
      <c r="J178" s="8" t="s">
        <v>22</v>
      </c>
      <c r="K178" s="8" t="s">
        <v>24</v>
      </c>
      <c r="L178">
        <f t="shared" si="12"/>
        <v>0</v>
      </c>
      <c r="M178">
        <f t="shared" si="13"/>
        <v>11</v>
      </c>
      <c r="N178">
        <f t="shared" si="14"/>
        <v>3</v>
      </c>
      <c r="O178" s="15">
        <f t="shared" si="15"/>
        <v>1</v>
      </c>
      <c r="P178" s="15">
        <v>0</v>
      </c>
      <c r="Q178" s="15">
        <f t="shared" si="16"/>
        <v>4</v>
      </c>
    </row>
    <row r="179" spans="2:17" ht="12.75">
      <c r="B179" t="s">
        <v>40</v>
      </c>
      <c r="C179" t="s">
        <v>38</v>
      </c>
      <c r="D179" t="s">
        <v>38</v>
      </c>
      <c r="E179" s="8" t="s">
        <v>22</v>
      </c>
      <c r="F179" s="8" t="s">
        <v>34</v>
      </c>
      <c r="G179" s="8" t="s">
        <v>31</v>
      </c>
      <c r="H179" t="str">
        <f t="shared" si="8"/>
        <v>Dy11y05</v>
      </c>
      <c r="I179" s="8" t="s">
        <v>29</v>
      </c>
      <c r="J179" s="8" t="s">
        <v>22</v>
      </c>
      <c r="K179" s="8" t="s">
        <v>25</v>
      </c>
      <c r="L179">
        <f t="shared" si="12"/>
        <v>0</v>
      </c>
      <c r="M179">
        <f t="shared" si="13"/>
        <v>11</v>
      </c>
      <c r="N179">
        <f t="shared" si="14"/>
        <v>5</v>
      </c>
      <c r="O179" s="15">
        <f t="shared" si="15"/>
        <v>1</v>
      </c>
      <c r="P179" s="15">
        <v>0</v>
      </c>
      <c r="Q179" s="15">
        <f t="shared" si="16"/>
        <v>6</v>
      </c>
    </row>
    <row r="180" spans="2:17" ht="12.75">
      <c r="B180" t="s">
        <v>40</v>
      </c>
      <c r="C180" t="s">
        <v>38</v>
      </c>
      <c r="D180" t="s">
        <v>38</v>
      </c>
      <c r="E180" s="8" t="s">
        <v>22</v>
      </c>
      <c r="F180" s="8" t="s">
        <v>34</v>
      </c>
      <c r="G180" s="8" t="s">
        <v>32</v>
      </c>
      <c r="H180" t="str">
        <f t="shared" si="8"/>
        <v>Dy11y07</v>
      </c>
      <c r="I180" s="8" t="s">
        <v>29</v>
      </c>
      <c r="J180" s="8" t="s">
        <v>22</v>
      </c>
      <c r="K180" s="8" t="s">
        <v>26</v>
      </c>
      <c r="L180">
        <f t="shared" si="12"/>
        <v>0</v>
      </c>
      <c r="M180">
        <f t="shared" si="13"/>
        <v>11</v>
      </c>
      <c r="N180">
        <f t="shared" si="14"/>
        <v>7</v>
      </c>
      <c r="O180" s="15">
        <f t="shared" si="15"/>
        <v>1</v>
      </c>
      <c r="P180" s="15">
        <v>0</v>
      </c>
      <c r="Q180" s="15">
        <f t="shared" si="16"/>
        <v>8</v>
      </c>
    </row>
    <row r="181" spans="2:17" ht="12.75">
      <c r="B181" t="s">
        <v>40</v>
      </c>
      <c r="C181" t="s">
        <v>38</v>
      </c>
      <c r="D181" t="s">
        <v>38</v>
      </c>
      <c r="E181" s="8" t="s">
        <v>22</v>
      </c>
      <c r="F181" s="8" t="s">
        <v>34</v>
      </c>
      <c r="G181" s="8" t="s">
        <v>33</v>
      </c>
      <c r="H181" t="str">
        <f t="shared" si="8"/>
        <v>Dy11y09</v>
      </c>
      <c r="I181" s="8" t="s">
        <v>29</v>
      </c>
      <c r="J181" s="8" t="s">
        <v>22</v>
      </c>
      <c r="K181" s="8">
        <v>10</v>
      </c>
      <c r="L181">
        <f t="shared" si="12"/>
        <v>0</v>
      </c>
      <c r="M181">
        <f t="shared" si="13"/>
        <v>11</v>
      </c>
      <c r="N181">
        <f t="shared" si="14"/>
        <v>9</v>
      </c>
      <c r="O181" s="15">
        <f t="shared" si="15"/>
        <v>1</v>
      </c>
      <c r="P181" s="15">
        <v>0</v>
      </c>
      <c r="Q181" s="15">
        <f t="shared" si="16"/>
        <v>10</v>
      </c>
    </row>
    <row r="182" spans="2:17" ht="12.75">
      <c r="B182" t="s">
        <v>40</v>
      </c>
      <c r="C182" t="s">
        <v>38</v>
      </c>
      <c r="D182" t="s">
        <v>38</v>
      </c>
      <c r="E182" s="8" t="s">
        <v>22</v>
      </c>
      <c r="F182" s="8" t="s">
        <v>34</v>
      </c>
      <c r="G182" s="8" t="s">
        <v>34</v>
      </c>
      <c r="H182" t="str">
        <f t="shared" si="8"/>
        <v>Dy11y11</v>
      </c>
      <c r="I182" s="8" t="s">
        <v>29</v>
      </c>
      <c r="J182" s="8" t="s">
        <v>22</v>
      </c>
      <c r="K182" s="8" t="s">
        <v>22</v>
      </c>
      <c r="L182">
        <f t="shared" si="12"/>
        <v>0</v>
      </c>
      <c r="M182">
        <f t="shared" si="13"/>
        <v>11</v>
      </c>
      <c r="N182">
        <f t="shared" si="14"/>
        <v>11</v>
      </c>
      <c r="O182" s="15">
        <f t="shared" si="15"/>
        <v>1</v>
      </c>
      <c r="P182" s="15">
        <v>0</v>
      </c>
      <c r="Q182" s="15">
        <f t="shared" si="16"/>
        <v>0</v>
      </c>
    </row>
    <row r="183" spans="2:17" ht="12.75">
      <c r="B183" t="s">
        <v>40</v>
      </c>
      <c r="C183" t="s">
        <v>38</v>
      </c>
      <c r="D183" t="s">
        <v>39</v>
      </c>
      <c r="E183" s="8" t="s">
        <v>22</v>
      </c>
      <c r="F183" s="8" t="s">
        <v>29</v>
      </c>
      <c r="G183" s="8" t="s">
        <v>22</v>
      </c>
      <c r="H183" t="str">
        <f t="shared" si="8"/>
        <v>Dy01d00</v>
      </c>
      <c r="I183" s="8">
        <v>11</v>
      </c>
      <c r="J183" s="8" t="s">
        <v>22</v>
      </c>
      <c r="K183" s="8">
        <v>11</v>
      </c>
      <c r="L183">
        <f t="shared" si="12"/>
        <v>0</v>
      </c>
      <c r="M183">
        <f t="shared" si="13"/>
        <v>1</v>
      </c>
      <c r="N183">
        <f t="shared" si="14"/>
        <v>0</v>
      </c>
      <c r="O183" s="15">
        <f t="shared" si="15"/>
        <v>11</v>
      </c>
      <c r="P183" s="15">
        <v>0</v>
      </c>
      <c r="Q183" s="15">
        <f t="shared" si="16"/>
        <v>11</v>
      </c>
    </row>
    <row r="184" spans="2:17" ht="12.75">
      <c r="B184" t="s">
        <v>40</v>
      </c>
      <c r="C184" t="s">
        <v>38</v>
      </c>
      <c r="D184" t="s">
        <v>39</v>
      </c>
      <c r="E184" s="8" t="s">
        <v>22</v>
      </c>
      <c r="F184" s="8" t="s">
        <v>29</v>
      </c>
      <c r="G184" s="8" t="s">
        <v>23</v>
      </c>
      <c r="H184" t="str">
        <f t="shared" si="8"/>
        <v>Dy01d02</v>
      </c>
      <c r="I184" s="8">
        <v>11</v>
      </c>
      <c r="J184" s="8" t="s">
        <v>22</v>
      </c>
      <c r="K184" s="8" t="s">
        <v>29</v>
      </c>
      <c r="L184">
        <f t="shared" si="12"/>
        <v>0</v>
      </c>
      <c r="M184">
        <f t="shared" si="13"/>
        <v>1</v>
      </c>
      <c r="N184">
        <f t="shared" si="14"/>
        <v>2</v>
      </c>
      <c r="O184" s="15">
        <f t="shared" si="15"/>
        <v>11</v>
      </c>
      <c r="P184" s="15">
        <v>0</v>
      </c>
      <c r="Q184" s="15">
        <f t="shared" si="16"/>
        <v>1</v>
      </c>
    </row>
    <row r="185" spans="2:17" ht="12.75">
      <c r="B185" t="s">
        <v>40</v>
      </c>
      <c r="C185" t="s">
        <v>38</v>
      </c>
      <c r="D185" t="s">
        <v>39</v>
      </c>
      <c r="E185" s="8" t="s">
        <v>22</v>
      </c>
      <c r="F185" s="8" t="s">
        <v>29</v>
      </c>
      <c r="G185" s="8" t="s">
        <v>24</v>
      </c>
      <c r="H185" t="str">
        <f t="shared" si="8"/>
        <v>Dy01d04</v>
      </c>
      <c r="I185" s="8">
        <v>11</v>
      </c>
      <c r="J185" s="8" t="s">
        <v>22</v>
      </c>
      <c r="K185" s="8" t="s">
        <v>30</v>
      </c>
      <c r="L185">
        <f t="shared" si="12"/>
        <v>0</v>
      </c>
      <c r="M185">
        <f t="shared" si="13"/>
        <v>1</v>
      </c>
      <c r="N185">
        <f t="shared" si="14"/>
        <v>4</v>
      </c>
      <c r="O185" s="15">
        <f t="shared" si="15"/>
        <v>11</v>
      </c>
      <c r="P185" s="15">
        <v>0</v>
      </c>
      <c r="Q185" s="15">
        <f t="shared" si="16"/>
        <v>3</v>
      </c>
    </row>
    <row r="186" spans="2:17" ht="12.75">
      <c r="B186" t="s">
        <v>40</v>
      </c>
      <c r="C186" t="s">
        <v>38</v>
      </c>
      <c r="D186" t="s">
        <v>39</v>
      </c>
      <c r="E186" s="8" t="s">
        <v>22</v>
      </c>
      <c r="F186" s="8" t="s">
        <v>29</v>
      </c>
      <c r="G186" s="8" t="s">
        <v>25</v>
      </c>
      <c r="H186" t="str">
        <f t="shared" si="8"/>
        <v>Dy01d06</v>
      </c>
      <c r="I186" s="8">
        <v>11</v>
      </c>
      <c r="J186" s="8" t="s">
        <v>22</v>
      </c>
      <c r="K186" s="8" t="s">
        <v>31</v>
      </c>
      <c r="L186">
        <f t="shared" si="12"/>
        <v>0</v>
      </c>
      <c r="M186">
        <f t="shared" si="13"/>
        <v>1</v>
      </c>
      <c r="N186">
        <f t="shared" si="14"/>
        <v>6</v>
      </c>
      <c r="O186" s="15">
        <f t="shared" si="15"/>
        <v>11</v>
      </c>
      <c r="P186" s="15">
        <v>0</v>
      </c>
      <c r="Q186" s="15">
        <f t="shared" si="16"/>
        <v>5</v>
      </c>
    </row>
    <row r="187" spans="2:17" ht="12.75">
      <c r="B187" t="s">
        <v>40</v>
      </c>
      <c r="C187" t="s">
        <v>38</v>
      </c>
      <c r="D187" t="s">
        <v>39</v>
      </c>
      <c r="E187" s="8" t="s">
        <v>22</v>
      </c>
      <c r="F187" s="8" t="s">
        <v>29</v>
      </c>
      <c r="G187" s="8" t="s">
        <v>26</v>
      </c>
      <c r="H187" t="str">
        <f t="shared" si="8"/>
        <v>Dy01d08</v>
      </c>
      <c r="I187" s="8">
        <v>11</v>
      </c>
      <c r="J187" s="8" t="s">
        <v>22</v>
      </c>
      <c r="K187" s="8" t="s">
        <v>32</v>
      </c>
      <c r="L187">
        <f t="shared" si="12"/>
        <v>0</v>
      </c>
      <c r="M187">
        <f t="shared" si="13"/>
        <v>1</v>
      </c>
      <c r="N187">
        <f t="shared" si="14"/>
        <v>8</v>
      </c>
      <c r="O187" s="15">
        <f t="shared" si="15"/>
        <v>11</v>
      </c>
      <c r="P187" s="15">
        <v>0</v>
      </c>
      <c r="Q187" s="15">
        <f t="shared" si="16"/>
        <v>7</v>
      </c>
    </row>
    <row r="188" spans="2:17" ht="12.75">
      <c r="B188" t="s">
        <v>40</v>
      </c>
      <c r="C188" t="s">
        <v>38</v>
      </c>
      <c r="D188" t="s">
        <v>39</v>
      </c>
      <c r="E188" s="8" t="s">
        <v>22</v>
      </c>
      <c r="F188" s="8" t="s">
        <v>29</v>
      </c>
      <c r="G188" s="8" t="s">
        <v>27</v>
      </c>
      <c r="H188" t="str">
        <f t="shared" si="8"/>
        <v>Dy01d10</v>
      </c>
      <c r="I188" s="8">
        <v>11</v>
      </c>
      <c r="J188" s="8" t="s">
        <v>22</v>
      </c>
      <c r="K188" s="8" t="s">
        <v>33</v>
      </c>
      <c r="L188">
        <f t="shared" si="12"/>
        <v>0</v>
      </c>
      <c r="M188">
        <f t="shared" si="13"/>
        <v>1</v>
      </c>
      <c r="N188">
        <f t="shared" si="14"/>
        <v>10</v>
      </c>
      <c r="O188" s="15">
        <f t="shared" si="15"/>
        <v>11</v>
      </c>
      <c r="P188" s="15">
        <v>0</v>
      </c>
      <c r="Q188" s="15">
        <f t="shared" si="16"/>
        <v>9</v>
      </c>
    </row>
    <row r="189" spans="2:17" ht="12.75">
      <c r="B189" t="s">
        <v>40</v>
      </c>
      <c r="C189" t="s">
        <v>38</v>
      </c>
      <c r="D189" t="s">
        <v>39</v>
      </c>
      <c r="E189" s="8" t="s">
        <v>22</v>
      </c>
      <c r="F189" s="8" t="s">
        <v>30</v>
      </c>
      <c r="G189" s="8" t="s">
        <v>22</v>
      </c>
      <c r="H189" t="str">
        <f t="shared" si="8"/>
        <v>Dy03d00</v>
      </c>
      <c r="I189" s="8" t="s">
        <v>33</v>
      </c>
      <c r="J189" s="8" t="s">
        <v>22</v>
      </c>
      <c r="K189" s="8" t="s">
        <v>33</v>
      </c>
      <c r="L189">
        <f t="shared" si="12"/>
        <v>0</v>
      </c>
      <c r="M189">
        <f t="shared" si="13"/>
        <v>3</v>
      </c>
      <c r="N189">
        <f t="shared" si="14"/>
        <v>0</v>
      </c>
      <c r="O189" s="15">
        <f t="shared" si="15"/>
        <v>9</v>
      </c>
      <c r="P189" s="15">
        <v>0</v>
      </c>
      <c r="Q189" s="15">
        <f t="shared" si="16"/>
        <v>9</v>
      </c>
    </row>
    <row r="190" spans="2:17" ht="12.75">
      <c r="B190" t="s">
        <v>40</v>
      </c>
      <c r="C190" t="s">
        <v>38</v>
      </c>
      <c r="D190" t="s">
        <v>39</v>
      </c>
      <c r="E190" s="8" t="s">
        <v>22</v>
      </c>
      <c r="F190" s="8" t="s">
        <v>30</v>
      </c>
      <c r="G190" s="8" t="s">
        <v>23</v>
      </c>
      <c r="H190" t="str">
        <f t="shared" si="8"/>
        <v>Dy03d02</v>
      </c>
      <c r="I190" s="8" t="s">
        <v>33</v>
      </c>
      <c r="J190" s="8" t="s">
        <v>22</v>
      </c>
      <c r="K190" s="8">
        <v>11</v>
      </c>
      <c r="L190">
        <f t="shared" si="12"/>
        <v>0</v>
      </c>
      <c r="M190">
        <f t="shared" si="13"/>
        <v>3</v>
      </c>
      <c r="N190">
        <f t="shared" si="14"/>
        <v>2</v>
      </c>
      <c r="O190" s="15">
        <f t="shared" si="15"/>
        <v>9</v>
      </c>
      <c r="P190" s="15">
        <v>0</v>
      </c>
      <c r="Q190" s="15">
        <f t="shared" si="16"/>
        <v>11</v>
      </c>
    </row>
    <row r="191" spans="2:17" ht="12.75">
      <c r="B191" t="s">
        <v>40</v>
      </c>
      <c r="C191" t="s">
        <v>38</v>
      </c>
      <c r="D191" t="s">
        <v>39</v>
      </c>
      <c r="E191" s="8" t="s">
        <v>22</v>
      </c>
      <c r="F191" s="8" t="s">
        <v>30</v>
      </c>
      <c r="G191" s="8" t="s">
        <v>24</v>
      </c>
      <c r="H191" t="str">
        <f t="shared" si="8"/>
        <v>Dy03d04</v>
      </c>
      <c r="I191" s="8" t="s">
        <v>33</v>
      </c>
      <c r="J191" s="8" t="s">
        <v>22</v>
      </c>
      <c r="K191" s="8" t="s">
        <v>29</v>
      </c>
      <c r="L191">
        <f t="shared" si="12"/>
        <v>0</v>
      </c>
      <c r="M191">
        <f t="shared" si="13"/>
        <v>3</v>
      </c>
      <c r="N191">
        <f t="shared" si="14"/>
        <v>4</v>
      </c>
      <c r="O191" s="15">
        <f t="shared" si="15"/>
        <v>9</v>
      </c>
      <c r="P191" s="15">
        <v>0</v>
      </c>
      <c r="Q191" s="15">
        <f t="shared" si="16"/>
        <v>1</v>
      </c>
    </row>
    <row r="192" spans="2:17" ht="12.75">
      <c r="B192" t="s">
        <v>40</v>
      </c>
      <c r="C192" t="s">
        <v>38</v>
      </c>
      <c r="D192" t="s">
        <v>39</v>
      </c>
      <c r="E192" s="8" t="s">
        <v>22</v>
      </c>
      <c r="F192" s="8" t="s">
        <v>30</v>
      </c>
      <c r="G192" s="8" t="s">
        <v>25</v>
      </c>
      <c r="H192" t="str">
        <f t="shared" si="8"/>
        <v>Dy03d06</v>
      </c>
      <c r="I192" s="8" t="s">
        <v>33</v>
      </c>
      <c r="J192" s="8" t="s">
        <v>22</v>
      </c>
      <c r="K192" s="8" t="s">
        <v>30</v>
      </c>
      <c r="L192">
        <f t="shared" si="12"/>
        <v>0</v>
      </c>
      <c r="M192">
        <f t="shared" si="13"/>
        <v>3</v>
      </c>
      <c r="N192">
        <f t="shared" si="14"/>
        <v>6</v>
      </c>
      <c r="O192" s="15">
        <f t="shared" si="15"/>
        <v>9</v>
      </c>
      <c r="P192" s="15">
        <v>0</v>
      </c>
      <c r="Q192" s="15">
        <f t="shared" si="16"/>
        <v>3</v>
      </c>
    </row>
    <row r="193" spans="2:17" ht="12.75">
      <c r="B193" t="s">
        <v>40</v>
      </c>
      <c r="C193" t="s">
        <v>38</v>
      </c>
      <c r="D193" t="s">
        <v>39</v>
      </c>
      <c r="E193" s="8" t="s">
        <v>22</v>
      </c>
      <c r="F193" s="8" t="s">
        <v>30</v>
      </c>
      <c r="G193" s="8" t="s">
        <v>26</v>
      </c>
      <c r="H193" t="str">
        <f t="shared" si="8"/>
        <v>Dy03d08</v>
      </c>
      <c r="I193" s="8" t="s">
        <v>33</v>
      </c>
      <c r="J193" s="8" t="s">
        <v>22</v>
      </c>
      <c r="K193" s="8" t="s">
        <v>31</v>
      </c>
      <c r="L193">
        <f t="shared" si="12"/>
        <v>0</v>
      </c>
      <c r="M193">
        <f t="shared" si="13"/>
        <v>3</v>
      </c>
      <c r="N193">
        <f t="shared" si="14"/>
        <v>8</v>
      </c>
      <c r="O193" s="15">
        <f t="shared" si="15"/>
        <v>9</v>
      </c>
      <c r="P193" s="15">
        <v>0</v>
      </c>
      <c r="Q193" s="15">
        <f t="shared" si="16"/>
        <v>5</v>
      </c>
    </row>
    <row r="194" spans="2:17" ht="12.75">
      <c r="B194" t="s">
        <v>40</v>
      </c>
      <c r="C194" t="s">
        <v>38</v>
      </c>
      <c r="D194" t="s">
        <v>39</v>
      </c>
      <c r="E194" s="8" t="s">
        <v>22</v>
      </c>
      <c r="F194" s="8" t="s">
        <v>30</v>
      </c>
      <c r="G194" s="8" t="s">
        <v>27</v>
      </c>
      <c r="H194" t="str">
        <f t="shared" si="8"/>
        <v>Dy03d10</v>
      </c>
      <c r="I194" s="8" t="s">
        <v>33</v>
      </c>
      <c r="J194" s="8" t="s">
        <v>22</v>
      </c>
      <c r="K194" s="8" t="s">
        <v>32</v>
      </c>
      <c r="L194">
        <f t="shared" si="12"/>
        <v>0</v>
      </c>
      <c r="M194">
        <f t="shared" si="13"/>
        <v>3</v>
      </c>
      <c r="N194">
        <f t="shared" si="14"/>
        <v>10</v>
      </c>
      <c r="O194" s="15">
        <f t="shared" si="15"/>
        <v>9</v>
      </c>
      <c r="P194" s="15">
        <v>0</v>
      </c>
      <c r="Q194" s="15">
        <f t="shared" si="16"/>
        <v>7</v>
      </c>
    </row>
    <row r="195" spans="2:17" ht="12.75">
      <c r="B195" t="s">
        <v>40</v>
      </c>
      <c r="C195" t="s">
        <v>38</v>
      </c>
      <c r="D195" t="s">
        <v>39</v>
      </c>
      <c r="E195" s="8" t="s">
        <v>22</v>
      </c>
      <c r="F195" s="8" t="s">
        <v>31</v>
      </c>
      <c r="G195" s="8" t="s">
        <v>22</v>
      </c>
      <c r="H195" t="str">
        <f t="shared" si="8"/>
        <v>Dy05d00</v>
      </c>
      <c r="I195" s="8" t="s">
        <v>32</v>
      </c>
      <c r="J195" s="8" t="s">
        <v>22</v>
      </c>
      <c r="K195" s="8" t="s">
        <v>32</v>
      </c>
      <c r="L195">
        <f t="shared" si="12"/>
        <v>0</v>
      </c>
      <c r="M195">
        <f t="shared" si="13"/>
        <v>5</v>
      </c>
      <c r="N195">
        <f t="shared" si="14"/>
        <v>0</v>
      </c>
      <c r="O195" s="15">
        <f t="shared" si="15"/>
        <v>7</v>
      </c>
      <c r="P195" s="15">
        <v>0</v>
      </c>
      <c r="Q195" s="15">
        <f t="shared" si="16"/>
        <v>7</v>
      </c>
    </row>
    <row r="196" spans="2:17" ht="12.75">
      <c r="B196" t="s">
        <v>40</v>
      </c>
      <c r="C196" t="s">
        <v>38</v>
      </c>
      <c r="D196" t="s">
        <v>39</v>
      </c>
      <c r="E196" s="8" t="s">
        <v>22</v>
      </c>
      <c r="F196" s="8" t="s">
        <v>31</v>
      </c>
      <c r="G196" s="8" t="s">
        <v>23</v>
      </c>
      <c r="H196" t="str">
        <f aca="true" t="shared" si="17" ref="H196:H259">B196&amp;C196&amp;F196&amp;D196&amp;G196</f>
        <v>Dy05d02</v>
      </c>
      <c r="I196" s="8" t="s">
        <v>32</v>
      </c>
      <c r="J196" s="8" t="s">
        <v>22</v>
      </c>
      <c r="K196" s="8" t="s">
        <v>33</v>
      </c>
      <c r="L196">
        <f t="shared" si="12"/>
        <v>0</v>
      </c>
      <c r="M196">
        <f t="shared" si="13"/>
        <v>5</v>
      </c>
      <c r="N196">
        <f t="shared" si="14"/>
        <v>2</v>
      </c>
      <c r="O196" s="15">
        <f t="shared" si="15"/>
        <v>7</v>
      </c>
      <c r="P196" s="15">
        <v>0</v>
      </c>
      <c r="Q196" s="15">
        <f t="shared" si="16"/>
        <v>9</v>
      </c>
    </row>
    <row r="197" spans="2:17" ht="12.75">
      <c r="B197" t="s">
        <v>40</v>
      </c>
      <c r="C197" t="s">
        <v>38</v>
      </c>
      <c r="D197" t="s">
        <v>39</v>
      </c>
      <c r="E197" s="8" t="s">
        <v>22</v>
      </c>
      <c r="F197" s="8" t="s">
        <v>31</v>
      </c>
      <c r="G197" s="8" t="s">
        <v>24</v>
      </c>
      <c r="H197" t="str">
        <f t="shared" si="17"/>
        <v>Dy05d04</v>
      </c>
      <c r="I197" s="8" t="s">
        <v>32</v>
      </c>
      <c r="J197" s="8" t="s">
        <v>22</v>
      </c>
      <c r="K197" s="8">
        <v>11</v>
      </c>
      <c r="L197">
        <f t="shared" si="12"/>
        <v>0</v>
      </c>
      <c r="M197">
        <f t="shared" si="13"/>
        <v>5</v>
      </c>
      <c r="N197">
        <f t="shared" si="14"/>
        <v>4</v>
      </c>
      <c r="O197" s="15">
        <f t="shared" si="15"/>
        <v>7</v>
      </c>
      <c r="P197" s="15">
        <v>0</v>
      </c>
      <c r="Q197" s="15">
        <f t="shared" si="16"/>
        <v>11</v>
      </c>
    </row>
    <row r="198" spans="2:17" ht="12.75">
      <c r="B198" t="s">
        <v>40</v>
      </c>
      <c r="C198" t="s">
        <v>38</v>
      </c>
      <c r="D198" t="s">
        <v>39</v>
      </c>
      <c r="E198" s="8" t="s">
        <v>22</v>
      </c>
      <c r="F198" s="8" t="s">
        <v>31</v>
      </c>
      <c r="G198" s="8" t="s">
        <v>25</v>
      </c>
      <c r="H198" t="str">
        <f t="shared" si="17"/>
        <v>Dy05d06</v>
      </c>
      <c r="I198" s="8" t="s">
        <v>32</v>
      </c>
      <c r="J198" s="8" t="s">
        <v>22</v>
      </c>
      <c r="K198" s="8" t="s">
        <v>29</v>
      </c>
      <c r="L198">
        <f t="shared" si="12"/>
        <v>0</v>
      </c>
      <c r="M198">
        <f t="shared" si="13"/>
        <v>5</v>
      </c>
      <c r="N198">
        <f t="shared" si="14"/>
        <v>6</v>
      </c>
      <c r="O198" s="15">
        <f t="shared" si="15"/>
        <v>7</v>
      </c>
      <c r="P198" s="15">
        <v>0</v>
      </c>
      <c r="Q198" s="15">
        <f t="shared" si="16"/>
        <v>1</v>
      </c>
    </row>
    <row r="199" spans="2:17" ht="12.75">
      <c r="B199" t="s">
        <v>40</v>
      </c>
      <c r="C199" t="s">
        <v>38</v>
      </c>
      <c r="D199" t="s">
        <v>39</v>
      </c>
      <c r="E199" s="8" t="s">
        <v>22</v>
      </c>
      <c r="F199" s="8" t="s">
        <v>31</v>
      </c>
      <c r="G199" s="8" t="s">
        <v>26</v>
      </c>
      <c r="H199" t="str">
        <f t="shared" si="17"/>
        <v>Dy05d08</v>
      </c>
      <c r="I199" s="8" t="s">
        <v>32</v>
      </c>
      <c r="J199" s="8" t="s">
        <v>22</v>
      </c>
      <c r="K199" s="8" t="s">
        <v>30</v>
      </c>
      <c r="L199">
        <f t="shared" si="12"/>
        <v>0</v>
      </c>
      <c r="M199">
        <f t="shared" si="13"/>
        <v>5</v>
      </c>
      <c r="N199">
        <f t="shared" si="14"/>
        <v>8</v>
      </c>
      <c r="O199" s="15">
        <f t="shared" si="15"/>
        <v>7</v>
      </c>
      <c r="P199" s="15">
        <v>0</v>
      </c>
      <c r="Q199" s="15">
        <f t="shared" si="16"/>
        <v>3</v>
      </c>
    </row>
    <row r="200" spans="2:17" ht="12.75">
      <c r="B200" t="s">
        <v>40</v>
      </c>
      <c r="C200" t="s">
        <v>38</v>
      </c>
      <c r="D200" t="s">
        <v>39</v>
      </c>
      <c r="E200" s="8" t="s">
        <v>22</v>
      </c>
      <c r="F200" s="8" t="s">
        <v>31</v>
      </c>
      <c r="G200" s="8" t="s">
        <v>27</v>
      </c>
      <c r="H200" t="str">
        <f t="shared" si="17"/>
        <v>Dy05d10</v>
      </c>
      <c r="I200" s="8" t="s">
        <v>32</v>
      </c>
      <c r="J200" s="8" t="s">
        <v>22</v>
      </c>
      <c r="K200" s="8" t="s">
        <v>31</v>
      </c>
      <c r="L200">
        <f t="shared" si="12"/>
        <v>0</v>
      </c>
      <c r="M200">
        <f t="shared" si="13"/>
        <v>5</v>
      </c>
      <c r="N200">
        <f t="shared" si="14"/>
        <v>10</v>
      </c>
      <c r="O200" s="15">
        <f t="shared" si="15"/>
        <v>7</v>
      </c>
      <c r="P200" s="15">
        <v>0</v>
      </c>
      <c r="Q200" s="15">
        <f t="shared" si="16"/>
        <v>5</v>
      </c>
    </row>
    <row r="201" spans="2:17" ht="12.75">
      <c r="B201" t="s">
        <v>40</v>
      </c>
      <c r="C201" t="s">
        <v>38</v>
      </c>
      <c r="D201" t="s">
        <v>39</v>
      </c>
      <c r="E201" s="8" t="s">
        <v>22</v>
      </c>
      <c r="F201" s="8" t="s">
        <v>32</v>
      </c>
      <c r="G201" s="8" t="s">
        <v>22</v>
      </c>
      <c r="H201" t="str">
        <f t="shared" si="17"/>
        <v>Dy07d00</v>
      </c>
      <c r="I201" s="8" t="s">
        <v>31</v>
      </c>
      <c r="J201" s="8" t="s">
        <v>22</v>
      </c>
      <c r="K201" s="8" t="s">
        <v>31</v>
      </c>
      <c r="L201">
        <f t="shared" si="12"/>
        <v>0</v>
      </c>
      <c r="M201">
        <f t="shared" si="13"/>
        <v>7</v>
      </c>
      <c r="N201">
        <f t="shared" si="14"/>
        <v>0</v>
      </c>
      <c r="O201" s="15">
        <f t="shared" si="15"/>
        <v>5</v>
      </c>
      <c r="P201" s="15">
        <v>0</v>
      </c>
      <c r="Q201" s="15">
        <f t="shared" si="16"/>
        <v>5</v>
      </c>
    </row>
    <row r="202" spans="2:17" ht="12.75">
      <c r="B202" t="s">
        <v>40</v>
      </c>
      <c r="C202" t="s">
        <v>38</v>
      </c>
      <c r="D202" t="s">
        <v>39</v>
      </c>
      <c r="E202" s="8" t="s">
        <v>22</v>
      </c>
      <c r="F202" s="8" t="s">
        <v>32</v>
      </c>
      <c r="G202" s="8" t="s">
        <v>23</v>
      </c>
      <c r="H202" t="str">
        <f t="shared" si="17"/>
        <v>Dy07d02</v>
      </c>
      <c r="I202" s="8" t="s">
        <v>31</v>
      </c>
      <c r="J202" s="8" t="s">
        <v>22</v>
      </c>
      <c r="K202" s="8" t="s">
        <v>32</v>
      </c>
      <c r="L202">
        <f t="shared" si="12"/>
        <v>0</v>
      </c>
      <c r="M202">
        <f t="shared" si="13"/>
        <v>7</v>
      </c>
      <c r="N202">
        <f t="shared" si="14"/>
        <v>2</v>
      </c>
      <c r="O202" s="15">
        <f t="shared" si="15"/>
        <v>5</v>
      </c>
      <c r="P202" s="15">
        <v>0</v>
      </c>
      <c r="Q202" s="15">
        <f t="shared" si="16"/>
        <v>7</v>
      </c>
    </row>
    <row r="203" spans="2:17" ht="12.75">
      <c r="B203" t="s">
        <v>40</v>
      </c>
      <c r="C203" t="s">
        <v>38</v>
      </c>
      <c r="D203" t="s">
        <v>39</v>
      </c>
      <c r="E203" s="8" t="s">
        <v>22</v>
      </c>
      <c r="F203" s="8" t="s">
        <v>32</v>
      </c>
      <c r="G203" s="8" t="s">
        <v>24</v>
      </c>
      <c r="H203" t="str">
        <f t="shared" si="17"/>
        <v>Dy07d04</v>
      </c>
      <c r="I203" s="8" t="s">
        <v>31</v>
      </c>
      <c r="J203" s="8" t="s">
        <v>22</v>
      </c>
      <c r="K203" s="8" t="s">
        <v>33</v>
      </c>
      <c r="L203">
        <f t="shared" si="12"/>
        <v>0</v>
      </c>
      <c r="M203">
        <f t="shared" si="13"/>
        <v>7</v>
      </c>
      <c r="N203">
        <f t="shared" si="14"/>
        <v>4</v>
      </c>
      <c r="O203" s="15">
        <f t="shared" si="15"/>
        <v>5</v>
      </c>
      <c r="P203" s="15">
        <v>0</v>
      </c>
      <c r="Q203" s="15">
        <f t="shared" si="16"/>
        <v>9</v>
      </c>
    </row>
    <row r="204" spans="2:17" ht="12.75">
      <c r="B204" t="s">
        <v>40</v>
      </c>
      <c r="C204" t="s">
        <v>38</v>
      </c>
      <c r="D204" t="s">
        <v>39</v>
      </c>
      <c r="E204" s="8" t="s">
        <v>22</v>
      </c>
      <c r="F204" s="8" t="s">
        <v>32</v>
      </c>
      <c r="G204" s="8" t="s">
        <v>25</v>
      </c>
      <c r="H204" t="str">
        <f t="shared" si="17"/>
        <v>Dy07d06</v>
      </c>
      <c r="I204" s="8" t="s">
        <v>31</v>
      </c>
      <c r="J204" s="8" t="s">
        <v>22</v>
      </c>
      <c r="K204" s="8">
        <v>11</v>
      </c>
      <c r="L204">
        <f t="shared" si="12"/>
        <v>0</v>
      </c>
      <c r="M204">
        <f t="shared" si="13"/>
        <v>7</v>
      </c>
      <c r="N204">
        <f t="shared" si="14"/>
        <v>6</v>
      </c>
      <c r="O204" s="15">
        <f t="shared" si="15"/>
        <v>5</v>
      </c>
      <c r="P204" s="15">
        <v>0</v>
      </c>
      <c r="Q204" s="15">
        <f t="shared" si="16"/>
        <v>11</v>
      </c>
    </row>
    <row r="205" spans="2:17" ht="12.75">
      <c r="B205" t="s">
        <v>40</v>
      </c>
      <c r="C205" t="s">
        <v>38</v>
      </c>
      <c r="D205" t="s">
        <v>39</v>
      </c>
      <c r="E205" s="8" t="s">
        <v>22</v>
      </c>
      <c r="F205" s="8" t="s">
        <v>32</v>
      </c>
      <c r="G205" s="8" t="s">
        <v>26</v>
      </c>
      <c r="H205" t="str">
        <f t="shared" si="17"/>
        <v>Dy07d08</v>
      </c>
      <c r="I205" s="8" t="s">
        <v>31</v>
      </c>
      <c r="J205" s="8" t="s">
        <v>22</v>
      </c>
      <c r="K205" s="8" t="s">
        <v>29</v>
      </c>
      <c r="L205">
        <f t="shared" si="12"/>
        <v>0</v>
      </c>
      <c r="M205">
        <f t="shared" si="13"/>
        <v>7</v>
      </c>
      <c r="N205">
        <f t="shared" si="14"/>
        <v>8</v>
      </c>
      <c r="O205" s="15">
        <f t="shared" si="15"/>
        <v>5</v>
      </c>
      <c r="P205" s="15">
        <v>0</v>
      </c>
      <c r="Q205" s="15">
        <f t="shared" si="16"/>
        <v>1</v>
      </c>
    </row>
    <row r="206" spans="2:17" ht="12.75">
      <c r="B206" t="s">
        <v>40</v>
      </c>
      <c r="C206" t="s">
        <v>38</v>
      </c>
      <c r="D206" t="s">
        <v>39</v>
      </c>
      <c r="E206" s="8" t="s">
        <v>22</v>
      </c>
      <c r="F206" s="8" t="s">
        <v>32</v>
      </c>
      <c r="G206" s="8" t="s">
        <v>27</v>
      </c>
      <c r="H206" t="str">
        <f t="shared" si="17"/>
        <v>Dy07d10</v>
      </c>
      <c r="I206" s="8" t="s">
        <v>31</v>
      </c>
      <c r="J206" s="8" t="s">
        <v>22</v>
      </c>
      <c r="K206" s="8" t="s">
        <v>30</v>
      </c>
      <c r="L206">
        <f t="shared" si="12"/>
        <v>0</v>
      </c>
      <c r="M206">
        <f t="shared" si="13"/>
        <v>7</v>
      </c>
      <c r="N206">
        <f t="shared" si="14"/>
        <v>10</v>
      </c>
      <c r="O206" s="15">
        <f t="shared" si="15"/>
        <v>5</v>
      </c>
      <c r="P206" s="15">
        <v>0</v>
      </c>
      <c r="Q206" s="15">
        <f t="shared" si="16"/>
        <v>3</v>
      </c>
    </row>
    <row r="207" spans="2:17" ht="12.75">
      <c r="B207" t="s">
        <v>40</v>
      </c>
      <c r="C207" t="s">
        <v>38</v>
      </c>
      <c r="D207" t="s">
        <v>39</v>
      </c>
      <c r="E207" s="8" t="s">
        <v>22</v>
      </c>
      <c r="F207" s="8" t="s">
        <v>33</v>
      </c>
      <c r="G207" s="8" t="s">
        <v>22</v>
      </c>
      <c r="H207" t="str">
        <f t="shared" si="17"/>
        <v>Dy09d00</v>
      </c>
      <c r="I207" s="8" t="s">
        <v>30</v>
      </c>
      <c r="J207" s="8" t="s">
        <v>22</v>
      </c>
      <c r="K207" s="8" t="s">
        <v>30</v>
      </c>
      <c r="L207">
        <f t="shared" si="12"/>
        <v>0</v>
      </c>
      <c r="M207">
        <f t="shared" si="13"/>
        <v>9</v>
      </c>
      <c r="N207">
        <f t="shared" si="14"/>
        <v>0</v>
      </c>
      <c r="O207" s="15">
        <f t="shared" si="15"/>
        <v>3</v>
      </c>
      <c r="P207" s="15">
        <v>0</v>
      </c>
      <c r="Q207" s="15">
        <f t="shared" si="16"/>
        <v>3</v>
      </c>
    </row>
    <row r="208" spans="2:17" ht="12.75">
      <c r="B208" t="s">
        <v>40</v>
      </c>
      <c r="C208" t="s">
        <v>38</v>
      </c>
      <c r="D208" t="s">
        <v>39</v>
      </c>
      <c r="E208" s="8" t="s">
        <v>22</v>
      </c>
      <c r="F208" s="8" t="s">
        <v>33</v>
      </c>
      <c r="G208" s="8" t="s">
        <v>23</v>
      </c>
      <c r="H208" t="str">
        <f t="shared" si="17"/>
        <v>Dy09d02</v>
      </c>
      <c r="I208" s="8" t="s">
        <v>30</v>
      </c>
      <c r="J208" s="8" t="s">
        <v>22</v>
      </c>
      <c r="K208" s="8" t="s">
        <v>31</v>
      </c>
      <c r="L208">
        <f t="shared" si="12"/>
        <v>0</v>
      </c>
      <c r="M208">
        <f t="shared" si="13"/>
        <v>9</v>
      </c>
      <c r="N208">
        <f t="shared" si="14"/>
        <v>2</v>
      </c>
      <c r="O208" s="15">
        <f t="shared" si="15"/>
        <v>3</v>
      </c>
      <c r="P208" s="15">
        <v>0</v>
      </c>
      <c r="Q208" s="15">
        <f t="shared" si="16"/>
        <v>5</v>
      </c>
    </row>
    <row r="209" spans="2:17" ht="12.75">
      <c r="B209" t="s">
        <v>40</v>
      </c>
      <c r="C209" t="s">
        <v>38</v>
      </c>
      <c r="D209" t="s">
        <v>39</v>
      </c>
      <c r="E209" s="8" t="s">
        <v>22</v>
      </c>
      <c r="F209" s="8" t="s">
        <v>33</v>
      </c>
      <c r="G209" s="8" t="s">
        <v>24</v>
      </c>
      <c r="H209" t="str">
        <f t="shared" si="17"/>
        <v>Dy09d04</v>
      </c>
      <c r="I209" s="8" t="s">
        <v>30</v>
      </c>
      <c r="J209" s="8" t="s">
        <v>22</v>
      </c>
      <c r="K209" s="8" t="s">
        <v>31</v>
      </c>
      <c r="L209">
        <f t="shared" si="12"/>
        <v>0</v>
      </c>
      <c r="M209">
        <f t="shared" si="13"/>
        <v>9</v>
      </c>
      <c r="N209">
        <f t="shared" si="14"/>
        <v>4</v>
      </c>
      <c r="O209" s="15">
        <f t="shared" si="15"/>
        <v>3</v>
      </c>
      <c r="P209" s="15">
        <v>0</v>
      </c>
      <c r="Q209" s="15">
        <f t="shared" si="16"/>
        <v>7</v>
      </c>
    </row>
    <row r="210" spans="2:17" ht="12.75">
      <c r="B210" t="s">
        <v>40</v>
      </c>
      <c r="C210" t="s">
        <v>38</v>
      </c>
      <c r="D210" t="s">
        <v>39</v>
      </c>
      <c r="E210" s="8" t="s">
        <v>22</v>
      </c>
      <c r="F210" s="8" t="s">
        <v>33</v>
      </c>
      <c r="G210" s="8" t="s">
        <v>25</v>
      </c>
      <c r="H210" t="str">
        <f t="shared" si="17"/>
        <v>Dy09d06</v>
      </c>
      <c r="I210" s="8" t="s">
        <v>30</v>
      </c>
      <c r="J210" s="8" t="s">
        <v>22</v>
      </c>
      <c r="K210" s="8" t="s">
        <v>32</v>
      </c>
      <c r="L210">
        <f t="shared" si="12"/>
        <v>0</v>
      </c>
      <c r="M210">
        <f t="shared" si="13"/>
        <v>9</v>
      </c>
      <c r="N210">
        <f t="shared" si="14"/>
        <v>6</v>
      </c>
      <c r="O210" s="15">
        <f t="shared" si="15"/>
        <v>3</v>
      </c>
      <c r="P210" s="15">
        <v>0</v>
      </c>
      <c r="Q210" s="15">
        <f t="shared" si="16"/>
        <v>9</v>
      </c>
    </row>
    <row r="211" spans="2:17" ht="12.75">
      <c r="B211" t="s">
        <v>40</v>
      </c>
      <c r="C211" t="s">
        <v>38</v>
      </c>
      <c r="D211" t="s">
        <v>39</v>
      </c>
      <c r="E211" s="8" t="s">
        <v>22</v>
      </c>
      <c r="F211" s="8" t="s">
        <v>33</v>
      </c>
      <c r="G211" s="8" t="s">
        <v>26</v>
      </c>
      <c r="H211" t="str">
        <f t="shared" si="17"/>
        <v>Dy09d08</v>
      </c>
      <c r="I211" s="8" t="s">
        <v>30</v>
      </c>
      <c r="J211" s="8" t="s">
        <v>22</v>
      </c>
      <c r="K211" s="8" t="s">
        <v>33</v>
      </c>
      <c r="L211">
        <f t="shared" si="12"/>
        <v>0</v>
      </c>
      <c r="M211">
        <f t="shared" si="13"/>
        <v>9</v>
      </c>
      <c r="N211">
        <f t="shared" si="14"/>
        <v>8</v>
      </c>
      <c r="O211" s="15">
        <f t="shared" si="15"/>
        <v>3</v>
      </c>
      <c r="P211" s="15">
        <v>0</v>
      </c>
      <c r="Q211" s="15">
        <f t="shared" si="16"/>
        <v>11</v>
      </c>
    </row>
    <row r="212" spans="2:17" ht="12.75">
      <c r="B212" t="s">
        <v>40</v>
      </c>
      <c r="C212" t="s">
        <v>38</v>
      </c>
      <c r="D212" t="s">
        <v>39</v>
      </c>
      <c r="E212" s="8" t="s">
        <v>22</v>
      </c>
      <c r="F212" s="8" t="s">
        <v>33</v>
      </c>
      <c r="G212" s="8" t="s">
        <v>27</v>
      </c>
      <c r="H212" t="str">
        <f t="shared" si="17"/>
        <v>Dy09d10</v>
      </c>
      <c r="I212" s="8" t="s">
        <v>30</v>
      </c>
      <c r="J212" s="8" t="s">
        <v>22</v>
      </c>
      <c r="K212" s="8" t="s">
        <v>29</v>
      </c>
      <c r="L212">
        <f aca="true" t="shared" si="18" ref="L212:L275">VALUE(E212)</f>
        <v>0</v>
      </c>
      <c r="M212">
        <f aca="true" t="shared" si="19" ref="M212:M275">VALUE(F212)</f>
        <v>9</v>
      </c>
      <c r="N212">
        <f aca="true" t="shared" si="20" ref="N212:N275">VALUE(G212)</f>
        <v>10</v>
      </c>
      <c r="O212" s="15">
        <f aca="true" t="shared" si="21" ref="O212:O218">IF(L212-M212&gt;=0,(L212-M212),12+(L212-M212))</f>
        <v>3</v>
      </c>
      <c r="P212" s="15">
        <v>0</v>
      </c>
      <c r="Q212" s="15">
        <f aca="true" t="shared" si="22" ref="Q212:Q218">IF(N212-M212&gt;=0,(N212-M212),12+(N212-M212))</f>
        <v>1</v>
      </c>
    </row>
    <row r="213" spans="2:17" ht="12.75">
      <c r="B213" t="s">
        <v>40</v>
      </c>
      <c r="C213" t="s">
        <v>38</v>
      </c>
      <c r="D213" t="s">
        <v>39</v>
      </c>
      <c r="E213" s="8" t="s">
        <v>22</v>
      </c>
      <c r="F213" s="8" t="s">
        <v>34</v>
      </c>
      <c r="G213" s="8" t="s">
        <v>22</v>
      </c>
      <c r="H213" t="str">
        <f t="shared" si="17"/>
        <v>Dy11d00</v>
      </c>
      <c r="I213" s="8" t="s">
        <v>29</v>
      </c>
      <c r="J213" s="8" t="s">
        <v>22</v>
      </c>
      <c r="K213" s="8" t="s">
        <v>29</v>
      </c>
      <c r="L213">
        <f t="shared" si="18"/>
        <v>0</v>
      </c>
      <c r="M213">
        <f t="shared" si="19"/>
        <v>11</v>
      </c>
      <c r="N213">
        <f t="shared" si="20"/>
        <v>0</v>
      </c>
      <c r="O213" s="15">
        <f t="shared" si="21"/>
        <v>1</v>
      </c>
      <c r="P213" s="15">
        <v>0</v>
      </c>
      <c r="Q213" s="15">
        <f t="shared" si="22"/>
        <v>1</v>
      </c>
    </row>
    <row r="214" spans="2:17" ht="12.75">
      <c r="B214" t="s">
        <v>40</v>
      </c>
      <c r="C214" t="s">
        <v>38</v>
      </c>
      <c r="D214" t="s">
        <v>39</v>
      </c>
      <c r="E214" s="8" t="s">
        <v>22</v>
      </c>
      <c r="F214" s="8" t="s">
        <v>34</v>
      </c>
      <c r="G214" s="8" t="s">
        <v>23</v>
      </c>
      <c r="H214" t="str">
        <f t="shared" si="17"/>
        <v>Dy11d02</v>
      </c>
      <c r="I214" s="8" t="s">
        <v>29</v>
      </c>
      <c r="J214" s="8" t="s">
        <v>22</v>
      </c>
      <c r="K214" s="8" t="s">
        <v>30</v>
      </c>
      <c r="L214">
        <f t="shared" si="18"/>
        <v>0</v>
      </c>
      <c r="M214">
        <f t="shared" si="19"/>
        <v>11</v>
      </c>
      <c r="N214">
        <f t="shared" si="20"/>
        <v>2</v>
      </c>
      <c r="O214" s="15">
        <f t="shared" si="21"/>
        <v>1</v>
      </c>
      <c r="P214" s="15">
        <v>0</v>
      </c>
      <c r="Q214" s="15">
        <f t="shared" si="22"/>
        <v>3</v>
      </c>
    </row>
    <row r="215" spans="2:17" ht="12.75">
      <c r="B215" t="s">
        <v>40</v>
      </c>
      <c r="C215" t="s">
        <v>38</v>
      </c>
      <c r="D215" t="s">
        <v>39</v>
      </c>
      <c r="E215" s="8" t="s">
        <v>22</v>
      </c>
      <c r="F215" s="8" t="s">
        <v>34</v>
      </c>
      <c r="G215" s="8" t="s">
        <v>24</v>
      </c>
      <c r="H215" t="str">
        <f t="shared" si="17"/>
        <v>Dy11d04</v>
      </c>
      <c r="I215" s="8" t="s">
        <v>29</v>
      </c>
      <c r="J215" s="8" t="s">
        <v>22</v>
      </c>
      <c r="K215" s="8" t="s">
        <v>30</v>
      </c>
      <c r="L215">
        <f t="shared" si="18"/>
        <v>0</v>
      </c>
      <c r="M215">
        <f t="shared" si="19"/>
        <v>11</v>
      </c>
      <c r="N215">
        <f t="shared" si="20"/>
        <v>4</v>
      </c>
      <c r="O215" s="15">
        <f t="shared" si="21"/>
        <v>1</v>
      </c>
      <c r="P215" s="15">
        <v>0</v>
      </c>
      <c r="Q215" s="15">
        <f t="shared" si="22"/>
        <v>5</v>
      </c>
    </row>
    <row r="216" spans="2:17" ht="12.75">
      <c r="B216" t="s">
        <v>40</v>
      </c>
      <c r="C216" t="s">
        <v>38</v>
      </c>
      <c r="D216" t="s">
        <v>39</v>
      </c>
      <c r="E216" s="8" t="s">
        <v>22</v>
      </c>
      <c r="F216" s="8" t="s">
        <v>34</v>
      </c>
      <c r="G216" s="8" t="s">
        <v>25</v>
      </c>
      <c r="H216" t="str">
        <f t="shared" si="17"/>
        <v>Dy11d06</v>
      </c>
      <c r="I216" s="8" t="s">
        <v>29</v>
      </c>
      <c r="J216" s="8" t="s">
        <v>22</v>
      </c>
      <c r="K216" s="8" t="s">
        <v>31</v>
      </c>
      <c r="L216">
        <f t="shared" si="18"/>
        <v>0</v>
      </c>
      <c r="M216">
        <f t="shared" si="19"/>
        <v>11</v>
      </c>
      <c r="N216">
        <f t="shared" si="20"/>
        <v>6</v>
      </c>
      <c r="O216" s="15">
        <f t="shared" si="21"/>
        <v>1</v>
      </c>
      <c r="P216" s="15">
        <v>0</v>
      </c>
      <c r="Q216" s="15">
        <f t="shared" si="22"/>
        <v>7</v>
      </c>
    </row>
    <row r="217" spans="2:17" ht="12.75">
      <c r="B217" t="s">
        <v>40</v>
      </c>
      <c r="C217" t="s">
        <v>38</v>
      </c>
      <c r="D217" t="s">
        <v>39</v>
      </c>
      <c r="E217" s="8" t="s">
        <v>22</v>
      </c>
      <c r="F217" s="8" t="s">
        <v>34</v>
      </c>
      <c r="G217" s="8" t="s">
        <v>26</v>
      </c>
      <c r="H217" t="str">
        <f t="shared" si="17"/>
        <v>Dy11d08</v>
      </c>
      <c r="I217" s="8" t="s">
        <v>29</v>
      </c>
      <c r="J217" s="8" t="s">
        <v>22</v>
      </c>
      <c r="K217" s="8" t="s">
        <v>31</v>
      </c>
      <c r="L217">
        <f t="shared" si="18"/>
        <v>0</v>
      </c>
      <c r="M217">
        <f t="shared" si="19"/>
        <v>11</v>
      </c>
      <c r="N217">
        <f t="shared" si="20"/>
        <v>8</v>
      </c>
      <c r="O217" s="15">
        <f t="shared" si="21"/>
        <v>1</v>
      </c>
      <c r="P217" s="15">
        <v>0</v>
      </c>
      <c r="Q217" s="15">
        <f t="shared" si="22"/>
        <v>9</v>
      </c>
    </row>
    <row r="218" spans="2:17" ht="12.75">
      <c r="B218" t="s">
        <v>40</v>
      </c>
      <c r="C218" t="s">
        <v>38</v>
      </c>
      <c r="D218" t="s">
        <v>39</v>
      </c>
      <c r="E218" s="8" t="s">
        <v>22</v>
      </c>
      <c r="F218" s="8" t="s">
        <v>34</v>
      </c>
      <c r="G218" s="8" t="s">
        <v>27</v>
      </c>
      <c r="H218" t="str">
        <f t="shared" si="17"/>
        <v>Dy11d10</v>
      </c>
      <c r="I218" s="8" t="s">
        <v>29</v>
      </c>
      <c r="J218" s="8" t="s">
        <v>22</v>
      </c>
      <c r="K218" s="8" t="s">
        <v>32</v>
      </c>
      <c r="L218">
        <f t="shared" si="18"/>
        <v>0</v>
      </c>
      <c r="M218">
        <f t="shared" si="19"/>
        <v>11</v>
      </c>
      <c r="N218">
        <f t="shared" si="20"/>
        <v>10</v>
      </c>
      <c r="O218" s="15">
        <f t="shared" si="21"/>
        <v>1</v>
      </c>
      <c r="P218" s="15">
        <v>0</v>
      </c>
      <c r="Q218" s="15">
        <f t="shared" si="22"/>
        <v>11</v>
      </c>
    </row>
    <row r="219" spans="2:17" ht="12.75">
      <c r="B219" t="s">
        <v>40</v>
      </c>
      <c r="C219" t="s">
        <v>39</v>
      </c>
      <c r="D219" t="s">
        <v>38</v>
      </c>
      <c r="E219" s="8" t="s">
        <v>22</v>
      </c>
      <c r="F219" s="8" t="s">
        <v>22</v>
      </c>
      <c r="G219" s="8" t="s">
        <v>29</v>
      </c>
      <c r="H219" t="str">
        <f t="shared" si="17"/>
        <v>Dd00y01</v>
      </c>
      <c r="I219" s="8">
        <v>11</v>
      </c>
      <c r="J219" s="8">
        <v>11</v>
      </c>
      <c r="K219" s="8" t="s">
        <v>33</v>
      </c>
      <c r="L219">
        <f t="shared" si="18"/>
        <v>0</v>
      </c>
      <c r="M219">
        <f t="shared" si="19"/>
        <v>0</v>
      </c>
      <c r="N219">
        <f t="shared" si="20"/>
        <v>1</v>
      </c>
      <c r="O219" s="15">
        <f>IF(L219-N219&gt;=0,(L219-N219),12+(L219-N219))</f>
        <v>11</v>
      </c>
      <c r="P219" s="15">
        <f>IF(M219-N219&gt;=0,(M219-N219),12+(M219-N219))</f>
        <v>11</v>
      </c>
      <c r="Q219" s="15">
        <v>0</v>
      </c>
    </row>
    <row r="220" spans="2:17" ht="12.75">
      <c r="B220" t="s">
        <v>40</v>
      </c>
      <c r="C220" t="s">
        <v>39</v>
      </c>
      <c r="D220" t="s">
        <v>38</v>
      </c>
      <c r="E220" s="8" t="s">
        <v>22</v>
      </c>
      <c r="F220" s="8" t="s">
        <v>22</v>
      </c>
      <c r="G220" s="8" t="s">
        <v>29</v>
      </c>
      <c r="H220" t="str">
        <f t="shared" si="17"/>
        <v>Dd00y01</v>
      </c>
      <c r="I220" s="8">
        <v>11</v>
      </c>
      <c r="J220" s="8">
        <v>11</v>
      </c>
      <c r="K220" s="8" t="s">
        <v>22</v>
      </c>
      <c r="L220">
        <f t="shared" si="18"/>
        <v>0</v>
      </c>
      <c r="M220">
        <f t="shared" si="19"/>
        <v>0</v>
      </c>
      <c r="N220">
        <f t="shared" si="20"/>
        <v>1</v>
      </c>
      <c r="O220" s="15">
        <f aca="true" t="shared" si="23" ref="O220:O255">IF(L220-N220&gt;=0,(L220-N220),12+(L220-N220))</f>
        <v>11</v>
      </c>
      <c r="P220" s="15">
        <f aca="true" t="shared" si="24" ref="P220:P255">IF(M220-N220&gt;=0,(M220-N220),12+(M220-N220))</f>
        <v>11</v>
      </c>
      <c r="Q220" s="15">
        <v>0</v>
      </c>
    </row>
    <row r="221" spans="2:17" ht="12.75">
      <c r="B221" t="s">
        <v>40</v>
      </c>
      <c r="C221" t="s">
        <v>39</v>
      </c>
      <c r="D221" t="s">
        <v>38</v>
      </c>
      <c r="E221" s="8" t="s">
        <v>22</v>
      </c>
      <c r="F221" s="8" t="s">
        <v>22</v>
      </c>
      <c r="G221" s="8" t="s">
        <v>30</v>
      </c>
      <c r="H221" t="str">
        <f t="shared" si="17"/>
        <v>Dd00y03</v>
      </c>
      <c r="I221" s="8" t="s">
        <v>33</v>
      </c>
      <c r="J221" s="8" t="s">
        <v>33</v>
      </c>
      <c r="K221" s="8" t="s">
        <v>22</v>
      </c>
      <c r="L221">
        <f t="shared" si="18"/>
        <v>0</v>
      </c>
      <c r="M221">
        <f t="shared" si="19"/>
        <v>0</v>
      </c>
      <c r="N221">
        <f t="shared" si="20"/>
        <v>3</v>
      </c>
      <c r="O221" s="15">
        <f t="shared" si="23"/>
        <v>9</v>
      </c>
      <c r="P221" s="15">
        <f t="shared" si="24"/>
        <v>9</v>
      </c>
      <c r="Q221" s="15">
        <v>0</v>
      </c>
    </row>
    <row r="222" spans="2:17" ht="12.75">
      <c r="B222" t="s">
        <v>40</v>
      </c>
      <c r="C222" t="s">
        <v>39</v>
      </c>
      <c r="D222" t="s">
        <v>38</v>
      </c>
      <c r="E222" s="8" t="s">
        <v>22</v>
      </c>
      <c r="F222" s="8" t="s">
        <v>22</v>
      </c>
      <c r="G222" s="8" t="s">
        <v>31</v>
      </c>
      <c r="H222" t="str">
        <f t="shared" si="17"/>
        <v>Dd00y05</v>
      </c>
      <c r="I222" s="8" t="s">
        <v>32</v>
      </c>
      <c r="J222" s="8" t="s">
        <v>32</v>
      </c>
      <c r="K222" s="8" t="s">
        <v>22</v>
      </c>
      <c r="L222">
        <f t="shared" si="18"/>
        <v>0</v>
      </c>
      <c r="M222">
        <f t="shared" si="19"/>
        <v>0</v>
      </c>
      <c r="N222">
        <f t="shared" si="20"/>
        <v>5</v>
      </c>
      <c r="O222" s="15">
        <f t="shared" si="23"/>
        <v>7</v>
      </c>
      <c r="P222" s="15">
        <f t="shared" si="24"/>
        <v>7</v>
      </c>
      <c r="Q222" s="15">
        <v>0</v>
      </c>
    </row>
    <row r="223" spans="2:17" ht="12.75">
      <c r="B223" t="s">
        <v>40</v>
      </c>
      <c r="C223" t="s">
        <v>39</v>
      </c>
      <c r="D223" t="s">
        <v>38</v>
      </c>
      <c r="E223" s="8" t="s">
        <v>22</v>
      </c>
      <c r="F223" s="8" t="s">
        <v>22</v>
      </c>
      <c r="G223" s="8" t="s">
        <v>32</v>
      </c>
      <c r="H223" t="str">
        <f t="shared" si="17"/>
        <v>Dd00y07</v>
      </c>
      <c r="I223" s="8" t="s">
        <v>31</v>
      </c>
      <c r="J223" s="8" t="s">
        <v>31</v>
      </c>
      <c r="K223" s="8" t="s">
        <v>22</v>
      </c>
      <c r="L223">
        <f t="shared" si="18"/>
        <v>0</v>
      </c>
      <c r="M223">
        <f t="shared" si="19"/>
        <v>0</v>
      </c>
      <c r="N223">
        <f t="shared" si="20"/>
        <v>7</v>
      </c>
      <c r="O223" s="15">
        <f t="shared" si="23"/>
        <v>5</v>
      </c>
      <c r="P223" s="15">
        <f t="shared" si="24"/>
        <v>5</v>
      </c>
      <c r="Q223" s="15">
        <v>0</v>
      </c>
    </row>
    <row r="224" spans="2:17" ht="12.75">
      <c r="B224" t="s">
        <v>40</v>
      </c>
      <c r="C224" t="s">
        <v>39</v>
      </c>
      <c r="D224" t="s">
        <v>38</v>
      </c>
      <c r="E224" s="8" t="s">
        <v>22</v>
      </c>
      <c r="F224" s="8" t="s">
        <v>22</v>
      </c>
      <c r="G224" s="8" t="s">
        <v>33</v>
      </c>
      <c r="H224" t="str">
        <f t="shared" si="17"/>
        <v>Dd00y09</v>
      </c>
      <c r="I224" s="8" t="s">
        <v>30</v>
      </c>
      <c r="J224" s="8" t="s">
        <v>30</v>
      </c>
      <c r="K224" s="8" t="s">
        <v>22</v>
      </c>
      <c r="L224">
        <f t="shared" si="18"/>
        <v>0</v>
      </c>
      <c r="M224">
        <f t="shared" si="19"/>
        <v>0</v>
      </c>
      <c r="N224">
        <f t="shared" si="20"/>
        <v>9</v>
      </c>
      <c r="O224" s="15">
        <f t="shared" si="23"/>
        <v>3</v>
      </c>
      <c r="P224" s="15">
        <f t="shared" si="24"/>
        <v>3</v>
      </c>
      <c r="Q224" s="15">
        <v>0</v>
      </c>
    </row>
    <row r="225" spans="2:17" ht="12.75">
      <c r="B225" t="s">
        <v>40</v>
      </c>
      <c r="C225" t="s">
        <v>39</v>
      </c>
      <c r="D225" t="s">
        <v>38</v>
      </c>
      <c r="E225" s="8" t="s">
        <v>22</v>
      </c>
      <c r="F225" s="8" t="s">
        <v>22</v>
      </c>
      <c r="G225" s="8" t="s">
        <v>34</v>
      </c>
      <c r="H225" t="str">
        <f t="shared" si="17"/>
        <v>Dd00y11</v>
      </c>
      <c r="I225" s="8" t="s">
        <v>29</v>
      </c>
      <c r="J225" s="8" t="s">
        <v>29</v>
      </c>
      <c r="K225" s="8" t="s">
        <v>22</v>
      </c>
      <c r="L225">
        <f t="shared" si="18"/>
        <v>0</v>
      </c>
      <c r="M225">
        <f t="shared" si="19"/>
        <v>0</v>
      </c>
      <c r="N225">
        <f t="shared" si="20"/>
        <v>11</v>
      </c>
      <c r="O225" s="15">
        <f t="shared" si="23"/>
        <v>1</v>
      </c>
      <c r="P225" s="15">
        <f t="shared" si="24"/>
        <v>1</v>
      </c>
      <c r="Q225" s="15">
        <v>0</v>
      </c>
    </row>
    <row r="226" spans="2:17" ht="12.75">
      <c r="B226" t="s">
        <v>40</v>
      </c>
      <c r="C226" t="s">
        <v>39</v>
      </c>
      <c r="D226" t="s">
        <v>38</v>
      </c>
      <c r="E226" s="8" t="s">
        <v>22</v>
      </c>
      <c r="F226" s="8" t="s">
        <v>23</v>
      </c>
      <c r="G226" s="8" t="s">
        <v>29</v>
      </c>
      <c r="H226" t="str">
        <f t="shared" si="17"/>
        <v>Dd02y01</v>
      </c>
      <c r="I226" s="8">
        <v>11</v>
      </c>
      <c r="J226" s="8" t="s">
        <v>29</v>
      </c>
      <c r="K226" s="8" t="s">
        <v>22</v>
      </c>
      <c r="L226">
        <f t="shared" si="18"/>
        <v>0</v>
      </c>
      <c r="M226">
        <f t="shared" si="19"/>
        <v>2</v>
      </c>
      <c r="N226">
        <f t="shared" si="20"/>
        <v>1</v>
      </c>
      <c r="O226" s="15">
        <f t="shared" si="23"/>
        <v>11</v>
      </c>
      <c r="P226" s="15">
        <f t="shared" si="24"/>
        <v>1</v>
      </c>
      <c r="Q226" s="15">
        <v>0</v>
      </c>
    </row>
    <row r="227" spans="2:17" ht="12.75">
      <c r="B227" t="s">
        <v>40</v>
      </c>
      <c r="C227" t="s">
        <v>39</v>
      </c>
      <c r="D227" t="s">
        <v>38</v>
      </c>
      <c r="E227" s="8" t="s">
        <v>22</v>
      </c>
      <c r="F227" s="8" t="s">
        <v>23</v>
      </c>
      <c r="G227" s="8" t="s">
        <v>30</v>
      </c>
      <c r="H227" t="str">
        <f t="shared" si="17"/>
        <v>Dd02y03</v>
      </c>
      <c r="I227" s="8" t="s">
        <v>33</v>
      </c>
      <c r="J227" s="8">
        <v>11</v>
      </c>
      <c r="K227" s="8" t="s">
        <v>22</v>
      </c>
      <c r="L227">
        <f t="shared" si="18"/>
        <v>0</v>
      </c>
      <c r="M227">
        <f t="shared" si="19"/>
        <v>2</v>
      </c>
      <c r="N227">
        <f t="shared" si="20"/>
        <v>3</v>
      </c>
      <c r="O227" s="15">
        <f t="shared" si="23"/>
        <v>9</v>
      </c>
      <c r="P227" s="15">
        <f t="shared" si="24"/>
        <v>11</v>
      </c>
      <c r="Q227" s="15">
        <v>0</v>
      </c>
    </row>
    <row r="228" spans="2:17" ht="12.75">
      <c r="B228" t="s">
        <v>40</v>
      </c>
      <c r="C228" t="s">
        <v>39</v>
      </c>
      <c r="D228" t="s">
        <v>38</v>
      </c>
      <c r="E228" s="8" t="s">
        <v>22</v>
      </c>
      <c r="F228" s="8" t="s">
        <v>23</v>
      </c>
      <c r="G228" s="8" t="s">
        <v>31</v>
      </c>
      <c r="H228" t="str">
        <f t="shared" si="17"/>
        <v>Dd02y05</v>
      </c>
      <c r="I228" s="8" t="s">
        <v>32</v>
      </c>
      <c r="J228" s="8" t="s">
        <v>33</v>
      </c>
      <c r="K228" s="8" t="s">
        <v>22</v>
      </c>
      <c r="L228">
        <f t="shared" si="18"/>
        <v>0</v>
      </c>
      <c r="M228">
        <f t="shared" si="19"/>
        <v>2</v>
      </c>
      <c r="N228">
        <f t="shared" si="20"/>
        <v>5</v>
      </c>
      <c r="O228" s="15">
        <f t="shared" si="23"/>
        <v>7</v>
      </c>
      <c r="P228" s="15">
        <f t="shared" si="24"/>
        <v>9</v>
      </c>
      <c r="Q228" s="15">
        <v>0</v>
      </c>
    </row>
    <row r="229" spans="2:17" ht="12.75">
      <c r="B229" t="s">
        <v>40</v>
      </c>
      <c r="C229" t="s">
        <v>39</v>
      </c>
      <c r="D229" t="s">
        <v>38</v>
      </c>
      <c r="E229" s="8" t="s">
        <v>22</v>
      </c>
      <c r="F229" s="8" t="s">
        <v>23</v>
      </c>
      <c r="G229" s="8" t="s">
        <v>32</v>
      </c>
      <c r="H229" t="str">
        <f t="shared" si="17"/>
        <v>Dd02y07</v>
      </c>
      <c r="I229" s="8" t="s">
        <v>31</v>
      </c>
      <c r="J229" s="8" t="s">
        <v>32</v>
      </c>
      <c r="K229" s="8" t="s">
        <v>22</v>
      </c>
      <c r="L229">
        <f t="shared" si="18"/>
        <v>0</v>
      </c>
      <c r="M229">
        <f t="shared" si="19"/>
        <v>2</v>
      </c>
      <c r="N229">
        <f t="shared" si="20"/>
        <v>7</v>
      </c>
      <c r="O229" s="15">
        <f t="shared" si="23"/>
        <v>5</v>
      </c>
      <c r="P229" s="15">
        <f t="shared" si="24"/>
        <v>7</v>
      </c>
      <c r="Q229" s="15">
        <v>0</v>
      </c>
    </row>
    <row r="230" spans="2:17" ht="12.75">
      <c r="B230" t="s">
        <v>40</v>
      </c>
      <c r="C230" t="s">
        <v>39</v>
      </c>
      <c r="D230" t="s">
        <v>38</v>
      </c>
      <c r="E230" s="8" t="s">
        <v>22</v>
      </c>
      <c r="F230" s="8" t="s">
        <v>23</v>
      </c>
      <c r="G230" s="8" t="s">
        <v>33</v>
      </c>
      <c r="H230" t="str">
        <f t="shared" si="17"/>
        <v>Dd02y09</v>
      </c>
      <c r="I230" s="8" t="s">
        <v>30</v>
      </c>
      <c r="J230" s="8" t="s">
        <v>31</v>
      </c>
      <c r="K230" s="8" t="s">
        <v>22</v>
      </c>
      <c r="L230">
        <f t="shared" si="18"/>
        <v>0</v>
      </c>
      <c r="M230">
        <f t="shared" si="19"/>
        <v>2</v>
      </c>
      <c r="N230">
        <f t="shared" si="20"/>
        <v>9</v>
      </c>
      <c r="O230" s="15">
        <f t="shared" si="23"/>
        <v>3</v>
      </c>
      <c r="P230" s="15">
        <f t="shared" si="24"/>
        <v>5</v>
      </c>
      <c r="Q230" s="15">
        <v>0</v>
      </c>
    </row>
    <row r="231" spans="2:17" ht="12.75">
      <c r="B231" t="s">
        <v>40</v>
      </c>
      <c r="C231" t="s">
        <v>39</v>
      </c>
      <c r="D231" t="s">
        <v>38</v>
      </c>
      <c r="E231" s="8" t="s">
        <v>22</v>
      </c>
      <c r="F231" s="8" t="s">
        <v>23</v>
      </c>
      <c r="G231" s="8" t="s">
        <v>34</v>
      </c>
      <c r="H231" t="str">
        <f t="shared" si="17"/>
        <v>Dd02y11</v>
      </c>
      <c r="I231" s="8" t="s">
        <v>29</v>
      </c>
      <c r="J231" s="8" t="s">
        <v>30</v>
      </c>
      <c r="K231" s="8" t="s">
        <v>22</v>
      </c>
      <c r="L231">
        <f t="shared" si="18"/>
        <v>0</v>
      </c>
      <c r="M231">
        <f t="shared" si="19"/>
        <v>2</v>
      </c>
      <c r="N231">
        <f t="shared" si="20"/>
        <v>11</v>
      </c>
      <c r="O231" s="15">
        <f t="shared" si="23"/>
        <v>1</v>
      </c>
      <c r="P231" s="15">
        <f t="shared" si="24"/>
        <v>3</v>
      </c>
      <c r="Q231" s="15">
        <v>0</v>
      </c>
    </row>
    <row r="232" spans="2:17" ht="12.75">
      <c r="B232" t="s">
        <v>40</v>
      </c>
      <c r="C232" t="s">
        <v>39</v>
      </c>
      <c r="D232" t="s">
        <v>38</v>
      </c>
      <c r="E232" s="8" t="s">
        <v>22</v>
      </c>
      <c r="F232" s="8" t="s">
        <v>24</v>
      </c>
      <c r="G232" s="8" t="s">
        <v>29</v>
      </c>
      <c r="H232" t="str">
        <f t="shared" si="17"/>
        <v>Dd04y01</v>
      </c>
      <c r="I232" s="8">
        <v>11</v>
      </c>
      <c r="J232" s="8" t="s">
        <v>30</v>
      </c>
      <c r="K232" s="8" t="s">
        <v>22</v>
      </c>
      <c r="L232">
        <f t="shared" si="18"/>
        <v>0</v>
      </c>
      <c r="M232">
        <f t="shared" si="19"/>
        <v>4</v>
      </c>
      <c r="N232">
        <f t="shared" si="20"/>
        <v>1</v>
      </c>
      <c r="O232" s="15">
        <f t="shared" si="23"/>
        <v>11</v>
      </c>
      <c r="P232" s="15">
        <f t="shared" si="24"/>
        <v>3</v>
      </c>
      <c r="Q232" s="15">
        <v>0</v>
      </c>
    </row>
    <row r="233" spans="2:17" ht="12.75">
      <c r="B233" t="s">
        <v>40</v>
      </c>
      <c r="C233" t="s">
        <v>39</v>
      </c>
      <c r="D233" t="s">
        <v>38</v>
      </c>
      <c r="E233" s="8" t="s">
        <v>22</v>
      </c>
      <c r="F233" s="8" t="s">
        <v>24</v>
      </c>
      <c r="G233" s="8" t="s">
        <v>30</v>
      </c>
      <c r="H233" t="str">
        <f t="shared" si="17"/>
        <v>Dd04y03</v>
      </c>
      <c r="I233" s="8" t="s">
        <v>33</v>
      </c>
      <c r="J233" s="8" t="s">
        <v>29</v>
      </c>
      <c r="K233" s="8" t="s">
        <v>22</v>
      </c>
      <c r="L233">
        <f t="shared" si="18"/>
        <v>0</v>
      </c>
      <c r="M233">
        <f t="shared" si="19"/>
        <v>4</v>
      </c>
      <c r="N233">
        <f t="shared" si="20"/>
        <v>3</v>
      </c>
      <c r="O233" s="15">
        <f t="shared" si="23"/>
        <v>9</v>
      </c>
      <c r="P233" s="15">
        <f t="shared" si="24"/>
        <v>1</v>
      </c>
      <c r="Q233" s="15">
        <v>0</v>
      </c>
    </row>
    <row r="234" spans="2:17" ht="12.75">
      <c r="B234" t="s">
        <v>40</v>
      </c>
      <c r="C234" t="s">
        <v>39</v>
      </c>
      <c r="D234" t="s">
        <v>38</v>
      </c>
      <c r="E234" s="8" t="s">
        <v>22</v>
      </c>
      <c r="F234" s="8" t="s">
        <v>24</v>
      </c>
      <c r="G234" s="8" t="s">
        <v>31</v>
      </c>
      <c r="H234" t="str">
        <f t="shared" si="17"/>
        <v>Dd04y05</v>
      </c>
      <c r="I234" s="8" t="s">
        <v>32</v>
      </c>
      <c r="J234" s="8">
        <v>11</v>
      </c>
      <c r="K234" s="8" t="s">
        <v>22</v>
      </c>
      <c r="L234">
        <f t="shared" si="18"/>
        <v>0</v>
      </c>
      <c r="M234">
        <f t="shared" si="19"/>
        <v>4</v>
      </c>
      <c r="N234">
        <f t="shared" si="20"/>
        <v>5</v>
      </c>
      <c r="O234" s="15">
        <f t="shared" si="23"/>
        <v>7</v>
      </c>
      <c r="P234" s="15">
        <f t="shared" si="24"/>
        <v>11</v>
      </c>
      <c r="Q234" s="15">
        <v>0</v>
      </c>
    </row>
    <row r="235" spans="2:17" ht="12.75">
      <c r="B235" t="s">
        <v>40</v>
      </c>
      <c r="C235" t="s">
        <v>39</v>
      </c>
      <c r="D235" t="s">
        <v>38</v>
      </c>
      <c r="E235" s="8" t="s">
        <v>22</v>
      </c>
      <c r="F235" s="8" t="s">
        <v>24</v>
      </c>
      <c r="G235" s="8" t="s">
        <v>32</v>
      </c>
      <c r="H235" t="str">
        <f t="shared" si="17"/>
        <v>Dd04y07</v>
      </c>
      <c r="I235" s="8" t="s">
        <v>31</v>
      </c>
      <c r="J235" s="8" t="s">
        <v>33</v>
      </c>
      <c r="K235" s="8" t="s">
        <v>22</v>
      </c>
      <c r="L235">
        <f t="shared" si="18"/>
        <v>0</v>
      </c>
      <c r="M235">
        <f t="shared" si="19"/>
        <v>4</v>
      </c>
      <c r="N235">
        <f t="shared" si="20"/>
        <v>7</v>
      </c>
      <c r="O235" s="15">
        <f t="shared" si="23"/>
        <v>5</v>
      </c>
      <c r="P235" s="15">
        <f t="shared" si="24"/>
        <v>9</v>
      </c>
      <c r="Q235" s="15">
        <v>0</v>
      </c>
    </row>
    <row r="236" spans="2:17" ht="12.75">
      <c r="B236" t="s">
        <v>40</v>
      </c>
      <c r="C236" t="s">
        <v>39</v>
      </c>
      <c r="D236" t="s">
        <v>38</v>
      </c>
      <c r="E236" s="8" t="s">
        <v>22</v>
      </c>
      <c r="F236" s="8" t="s">
        <v>24</v>
      </c>
      <c r="G236" s="8" t="s">
        <v>33</v>
      </c>
      <c r="H236" t="str">
        <f t="shared" si="17"/>
        <v>Dd04y09</v>
      </c>
      <c r="I236" s="8" t="s">
        <v>30</v>
      </c>
      <c r="J236" s="8" t="s">
        <v>32</v>
      </c>
      <c r="K236" s="8" t="s">
        <v>22</v>
      </c>
      <c r="L236">
        <f t="shared" si="18"/>
        <v>0</v>
      </c>
      <c r="M236">
        <f t="shared" si="19"/>
        <v>4</v>
      </c>
      <c r="N236">
        <f t="shared" si="20"/>
        <v>9</v>
      </c>
      <c r="O236" s="15">
        <f t="shared" si="23"/>
        <v>3</v>
      </c>
      <c r="P236" s="15">
        <f t="shared" si="24"/>
        <v>7</v>
      </c>
      <c r="Q236" s="15">
        <v>0</v>
      </c>
    </row>
    <row r="237" spans="2:17" ht="12.75">
      <c r="B237" t="s">
        <v>40</v>
      </c>
      <c r="C237" t="s">
        <v>39</v>
      </c>
      <c r="D237" t="s">
        <v>38</v>
      </c>
      <c r="E237" s="8" t="s">
        <v>22</v>
      </c>
      <c r="F237" s="8" t="s">
        <v>24</v>
      </c>
      <c r="G237" s="8" t="s">
        <v>34</v>
      </c>
      <c r="H237" t="str">
        <f t="shared" si="17"/>
        <v>Dd04y11</v>
      </c>
      <c r="I237" s="8" t="s">
        <v>29</v>
      </c>
      <c r="J237" s="8" t="s">
        <v>31</v>
      </c>
      <c r="K237" s="8" t="s">
        <v>22</v>
      </c>
      <c r="L237">
        <f t="shared" si="18"/>
        <v>0</v>
      </c>
      <c r="M237">
        <f t="shared" si="19"/>
        <v>4</v>
      </c>
      <c r="N237">
        <f t="shared" si="20"/>
        <v>11</v>
      </c>
      <c r="O237" s="15">
        <f t="shared" si="23"/>
        <v>1</v>
      </c>
      <c r="P237" s="15">
        <f t="shared" si="24"/>
        <v>5</v>
      </c>
      <c r="Q237" s="15">
        <v>0</v>
      </c>
    </row>
    <row r="238" spans="2:17" ht="12.75">
      <c r="B238" t="s">
        <v>40</v>
      </c>
      <c r="C238" t="s">
        <v>39</v>
      </c>
      <c r="D238" t="s">
        <v>38</v>
      </c>
      <c r="E238" s="8" t="s">
        <v>22</v>
      </c>
      <c r="F238" s="8" t="s">
        <v>25</v>
      </c>
      <c r="G238" s="8" t="s">
        <v>29</v>
      </c>
      <c r="H238" t="str">
        <f t="shared" si="17"/>
        <v>Dd06y01</v>
      </c>
      <c r="I238" s="8">
        <v>11</v>
      </c>
      <c r="J238" s="8" t="s">
        <v>31</v>
      </c>
      <c r="K238" s="8" t="s">
        <v>22</v>
      </c>
      <c r="L238">
        <f t="shared" si="18"/>
        <v>0</v>
      </c>
      <c r="M238">
        <f t="shared" si="19"/>
        <v>6</v>
      </c>
      <c r="N238">
        <f t="shared" si="20"/>
        <v>1</v>
      </c>
      <c r="O238" s="15">
        <f t="shared" si="23"/>
        <v>11</v>
      </c>
      <c r="P238" s="15">
        <f t="shared" si="24"/>
        <v>5</v>
      </c>
      <c r="Q238" s="15">
        <v>0</v>
      </c>
    </row>
    <row r="239" spans="2:17" ht="12.75">
      <c r="B239" t="s">
        <v>40</v>
      </c>
      <c r="C239" t="s">
        <v>39</v>
      </c>
      <c r="D239" t="s">
        <v>38</v>
      </c>
      <c r="E239" s="8" t="s">
        <v>22</v>
      </c>
      <c r="F239" s="8" t="s">
        <v>25</v>
      </c>
      <c r="G239" s="8" t="s">
        <v>30</v>
      </c>
      <c r="H239" t="str">
        <f t="shared" si="17"/>
        <v>Dd06y03</v>
      </c>
      <c r="I239" s="8" t="s">
        <v>33</v>
      </c>
      <c r="J239" s="8" t="s">
        <v>30</v>
      </c>
      <c r="K239" s="8" t="s">
        <v>22</v>
      </c>
      <c r="L239">
        <f t="shared" si="18"/>
        <v>0</v>
      </c>
      <c r="M239">
        <f t="shared" si="19"/>
        <v>6</v>
      </c>
      <c r="N239">
        <f t="shared" si="20"/>
        <v>3</v>
      </c>
      <c r="O239" s="15">
        <f t="shared" si="23"/>
        <v>9</v>
      </c>
      <c r="P239" s="15">
        <f t="shared" si="24"/>
        <v>3</v>
      </c>
      <c r="Q239" s="15">
        <v>0</v>
      </c>
    </row>
    <row r="240" spans="2:17" ht="12.75">
      <c r="B240" t="s">
        <v>40</v>
      </c>
      <c r="C240" t="s">
        <v>39</v>
      </c>
      <c r="D240" t="s">
        <v>38</v>
      </c>
      <c r="E240" s="8" t="s">
        <v>22</v>
      </c>
      <c r="F240" s="8" t="s">
        <v>25</v>
      </c>
      <c r="G240" s="8" t="s">
        <v>31</v>
      </c>
      <c r="H240" t="str">
        <f t="shared" si="17"/>
        <v>Dd06y05</v>
      </c>
      <c r="I240" s="8" t="s">
        <v>32</v>
      </c>
      <c r="J240" s="8" t="s">
        <v>29</v>
      </c>
      <c r="K240" s="8" t="s">
        <v>22</v>
      </c>
      <c r="L240">
        <f t="shared" si="18"/>
        <v>0</v>
      </c>
      <c r="M240">
        <f t="shared" si="19"/>
        <v>6</v>
      </c>
      <c r="N240">
        <f t="shared" si="20"/>
        <v>5</v>
      </c>
      <c r="O240" s="15">
        <f t="shared" si="23"/>
        <v>7</v>
      </c>
      <c r="P240" s="15">
        <f t="shared" si="24"/>
        <v>1</v>
      </c>
      <c r="Q240" s="15">
        <v>0</v>
      </c>
    </row>
    <row r="241" spans="2:17" ht="12.75">
      <c r="B241" t="s">
        <v>40</v>
      </c>
      <c r="C241" t="s">
        <v>39</v>
      </c>
      <c r="D241" t="s">
        <v>38</v>
      </c>
      <c r="E241" s="8" t="s">
        <v>22</v>
      </c>
      <c r="F241" s="8" t="s">
        <v>25</v>
      </c>
      <c r="G241" s="8" t="s">
        <v>32</v>
      </c>
      <c r="H241" t="str">
        <f t="shared" si="17"/>
        <v>Dd06y07</v>
      </c>
      <c r="I241" s="8" t="s">
        <v>31</v>
      </c>
      <c r="J241" s="8">
        <v>11</v>
      </c>
      <c r="K241" s="8" t="s">
        <v>22</v>
      </c>
      <c r="L241">
        <f t="shared" si="18"/>
        <v>0</v>
      </c>
      <c r="M241">
        <f t="shared" si="19"/>
        <v>6</v>
      </c>
      <c r="N241">
        <f t="shared" si="20"/>
        <v>7</v>
      </c>
      <c r="O241" s="15">
        <f t="shared" si="23"/>
        <v>5</v>
      </c>
      <c r="P241" s="15">
        <f t="shared" si="24"/>
        <v>11</v>
      </c>
      <c r="Q241" s="15">
        <v>0</v>
      </c>
    </row>
    <row r="242" spans="2:17" ht="12.75">
      <c r="B242" t="s">
        <v>40</v>
      </c>
      <c r="C242" t="s">
        <v>39</v>
      </c>
      <c r="D242" t="s">
        <v>38</v>
      </c>
      <c r="E242" s="8" t="s">
        <v>22</v>
      </c>
      <c r="F242" s="8" t="s">
        <v>25</v>
      </c>
      <c r="G242" s="8" t="s">
        <v>33</v>
      </c>
      <c r="H242" t="str">
        <f t="shared" si="17"/>
        <v>Dd06y09</v>
      </c>
      <c r="I242" s="8" t="s">
        <v>30</v>
      </c>
      <c r="J242" s="8" t="s">
        <v>33</v>
      </c>
      <c r="K242" s="8" t="s">
        <v>22</v>
      </c>
      <c r="L242">
        <f t="shared" si="18"/>
        <v>0</v>
      </c>
      <c r="M242">
        <f t="shared" si="19"/>
        <v>6</v>
      </c>
      <c r="N242">
        <f t="shared" si="20"/>
        <v>9</v>
      </c>
      <c r="O242" s="15">
        <f t="shared" si="23"/>
        <v>3</v>
      </c>
      <c r="P242" s="15">
        <f t="shared" si="24"/>
        <v>9</v>
      </c>
      <c r="Q242" s="15">
        <v>0</v>
      </c>
    </row>
    <row r="243" spans="2:17" ht="12.75">
      <c r="B243" t="s">
        <v>40</v>
      </c>
      <c r="C243" t="s">
        <v>39</v>
      </c>
      <c r="D243" t="s">
        <v>38</v>
      </c>
      <c r="E243" s="8" t="s">
        <v>22</v>
      </c>
      <c r="F243" s="8" t="s">
        <v>25</v>
      </c>
      <c r="G243" s="8" t="s">
        <v>34</v>
      </c>
      <c r="H243" t="str">
        <f t="shared" si="17"/>
        <v>Dd06y11</v>
      </c>
      <c r="I243" s="8" t="s">
        <v>29</v>
      </c>
      <c r="J243" s="8" t="s">
        <v>32</v>
      </c>
      <c r="K243" s="8" t="s">
        <v>22</v>
      </c>
      <c r="L243">
        <f t="shared" si="18"/>
        <v>0</v>
      </c>
      <c r="M243">
        <f t="shared" si="19"/>
        <v>6</v>
      </c>
      <c r="N243">
        <f t="shared" si="20"/>
        <v>11</v>
      </c>
      <c r="O243" s="15">
        <f t="shared" si="23"/>
        <v>1</v>
      </c>
      <c r="P243" s="15">
        <f t="shared" si="24"/>
        <v>7</v>
      </c>
      <c r="Q243" s="15">
        <v>0</v>
      </c>
    </row>
    <row r="244" spans="2:17" ht="12.75">
      <c r="B244" t="s">
        <v>40</v>
      </c>
      <c r="C244" t="s">
        <v>39</v>
      </c>
      <c r="D244" t="s">
        <v>38</v>
      </c>
      <c r="E244" s="8" t="s">
        <v>22</v>
      </c>
      <c r="F244" s="8" t="s">
        <v>26</v>
      </c>
      <c r="G244" s="8" t="s">
        <v>29</v>
      </c>
      <c r="H244" t="str">
        <f t="shared" si="17"/>
        <v>Dd08y01</v>
      </c>
      <c r="I244" s="8">
        <v>11</v>
      </c>
      <c r="J244" s="8" t="s">
        <v>32</v>
      </c>
      <c r="K244" s="8" t="s">
        <v>22</v>
      </c>
      <c r="L244">
        <f t="shared" si="18"/>
        <v>0</v>
      </c>
      <c r="M244">
        <f t="shared" si="19"/>
        <v>8</v>
      </c>
      <c r="N244">
        <f t="shared" si="20"/>
        <v>1</v>
      </c>
      <c r="O244" s="15">
        <f t="shared" si="23"/>
        <v>11</v>
      </c>
      <c r="P244" s="15">
        <f t="shared" si="24"/>
        <v>7</v>
      </c>
      <c r="Q244" s="15">
        <v>0</v>
      </c>
    </row>
    <row r="245" spans="2:17" ht="12.75">
      <c r="B245" t="s">
        <v>40</v>
      </c>
      <c r="C245" t="s">
        <v>39</v>
      </c>
      <c r="D245" t="s">
        <v>38</v>
      </c>
      <c r="E245" s="8" t="s">
        <v>22</v>
      </c>
      <c r="F245" s="8" t="s">
        <v>26</v>
      </c>
      <c r="G245" s="8" t="s">
        <v>30</v>
      </c>
      <c r="H245" t="str">
        <f t="shared" si="17"/>
        <v>Dd08y03</v>
      </c>
      <c r="I245" s="8" t="s">
        <v>33</v>
      </c>
      <c r="J245" s="8" t="s">
        <v>31</v>
      </c>
      <c r="K245" s="8" t="s">
        <v>22</v>
      </c>
      <c r="L245">
        <f t="shared" si="18"/>
        <v>0</v>
      </c>
      <c r="M245">
        <f t="shared" si="19"/>
        <v>8</v>
      </c>
      <c r="N245">
        <f t="shared" si="20"/>
        <v>3</v>
      </c>
      <c r="O245" s="15">
        <f t="shared" si="23"/>
        <v>9</v>
      </c>
      <c r="P245" s="15">
        <f t="shared" si="24"/>
        <v>5</v>
      </c>
      <c r="Q245" s="15">
        <v>0</v>
      </c>
    </row>
    <row r="246" spans="2:17" ht="12.75">
      <c r="B246" t="s">
        <v>40</v>
      </c>
      <c r="C246" t="s">
        <v>39</v>
      </c>
      <c r="D246" t="s">
        <v>38</v>
      </c>
      <c r="E246" s="8" t="s">
        <v>22</v>
      </c>
      <c r="F246" s="8" t="s">
        <v>26</v>
      </c>
      <c r="G246" s="8" t="s">
        <v>31</v>
      </c>
      <c r="H246" t="str">
        <f t="shared" si="17"/>
        <v>Dd08y05</v>
      </c>
      <c r="I246" s="8" t="s">
        <v>32</v>
      </c>
      <c r="J246" s="8" t="s">
        <v>30</v>
      </c>
      <c r="K246" s="8" t="s">
        <v>22</v>
      </c>
      <c r="L246">
        <f t="shared" si="18"/>
        <v>0</v>
      </c>
      <c r="M246">
        <f t="shared" si="19"/>
        <v>8</v>
      </c>
      <c r="N246">
        <f t="shared" si="20"/>
        <v>5</v>
      </c>
      <c r="O246" s="15">
        <f t="shared" si="23"/>
        <v>7</v>
      </c>
      <c r="P246" s="15">
        <f t="shared" si="24"/>
        <v>3</v>
      </c>
      <c r="Q246" s="15">
        <v>0</v>
      </c>
    </row>
    <row r="247" spans="2:17" ht="12.75">
      <c r="B247" t="s">
        <v>40</v>
      </c>
      <c r="C247" t="s">
        <v>39</v>
      </c>
      <c r="D247" t="s">
        <v>38</v>
      </c>
      <c r="E247" s="8" t="s">
        <v>22</v>
      </c>
      <c r="F247" s="8" t="s">
        <v>26</v>
      </c>
      <c r="G247" s="8" t="s">
        <v>32</v>
      </c>
      <c r="H247" t="str">
        <f t="shared" si="17"/>
        <v>Dd08y07</v>
      </c>
      <c r="I247" s="8" t="s">
        <v>31</v>
      </c>
      <c r="J247" s="8" t="s">
        <v>29</v>
      </c>
      <c r="K247" s="8" t="s">
        <v>22</v>
      </c>
      <c r="L247">
        <f t="shared" si="18"/>
        <v>0</v>
      </c>
      <c r="M247">
        <f t="shared" si="19"/>
        <v>8</v>
      </c>
      <c r="N247">
        <f t="shared" si="20"/>
        <v>7</v>
      </c>
      <c r="O247" s="15">
        <f t="shared" si="23"/>
        <v>5</v>
      </c>
      <c r="P247" s="15">
        <f t="shared" si="24"/>
        <v>1</v>
      </c>
      <c r="Q247" s="15">
        <v>0</v>
      </c>
    </row>
    <row r="248" spans="2:17" ht="12.75">
      <c r="B248" t="s">
        <v>40</v>
      </c>
      <c r="C248" t="s">
        <v>39</v>
      </c>
      <c r="D248" t="s">
        <v>38</v>
      </c>
      <c r="E248" s="8" t="s">
        <v>22</v>
      </c>
      <c r="F248" s="8" t="s">
        <v>26</v>
      </c>
      <c r="G248" s="8" t="s">
        <v>33</v>
      </c>
      <c r="H248" t="str">
        <f t="shared" si="17"/>
        <v>Dd08y09</v>
      </c>
      <c r="I248" s="8" t="s">
        <v>30</v>
      </c>
      <c r="J248" s="8">
        <v>11</v>
      </c>
      <c r="K248" s="8" t="s">
        <v>22</v>
      </c>
      <c r="L248">
        <f t="shared" si="18"/>
        <v>0</v>
      </c>
      <c r="M248">
        <f t="shared" si="19"/>
        <v>8</v>
      </c>
      <c r="N248">
        <f t="shared" si="20"/>
        <v>9</v>
      </c>
      <c r="O248" s="15">
        <f t="shared" si="23"/>
        <v>3</v>
      </c>
      <c r="P248" s="15">
        <f t="shared" si="24"/>
        <v>11</v>
      </c>
      <c r="Q248" s="15">
        <v>0</v>
      </c>
    </row>
    <row r="249" spans="2:17" ht="12.75">
      <c r="B249" t="s">
        <v>40</v>
      </c>
      <c r="C249" t="s">
        <v>39</v>
      </c>
      <c r="D249" t="s">
        <v>38</v>
      </c>
      <c r="E249" s="8" t="s">
        <v>22</v>
      </c>
      <c r="F249" s="8" t="s">
        <v>26</v>
      </c>
      <c r="G249" s="8" t="s">
        <v>34</v>
      </c>
      <c r="H249" t="str">
        <f t="shared" si="17"/>
        <v>Dd08y11</v>
      </c>
      <c r="I249" s="8" t="s">
        <v>29</v>
      </c>
      <c r="J249" s="8" t="s">
        <v>33</v>
      </c>
      <c r="K249" s="8" t="s">
        <v>22</v>
      </c>
      <c r="L249">
        <f t="shared" si="18"/>
        <v>0</v>
      </c>
      <c r="M249">
        <f t="shared" si="19"/>
        <v>8</v>
      </c>
      <c r="N249">
        <f t="shared" si="20"/>
        <v>11</v>
      </c>
      <c r="O249" s="15">
        <f t="shared" si="23"/>
        <v>1</v>
      </c>
      <c r="P249" s="15">
        <f t="shared" si="24"/>
        <v>9</v>
      </c>
      <c r="Q249" s="15">
        <v>0</v>
      </c>
    </row>
    <row r="250" spans="2:17" ht="12.75">
      <c r="B250" t="s">
        <v>40</v>
      </c>
      <c r="C250" t="s">
        <v>39</v>
      </c>
      <c r="D250" t="s">
        <v>38</v>
      </c>
      <c r="E250" s="8" t="s">
        <v>22</v>
      </c>
      <c r="F250" s="8" t="s">
        <v>27</v>
      </c>
      <c r="G250" s="8" t="s">
        <v>29</v>
      </c>
      <c r="H250" t="str">
        <f t="shared" si="17"/>
        <v>Dd10y01</v>
      </c>
      <c r="I250" s="8">
        <v>11</v>
      </c>
      <c r="J250" s="8" t="s">
        <v>33</v>
      </c>
      <c r="K250" s="8" t="s">
        <v>22</v>
      </c>
      <c r="L250">
        <f t="shared" si="18"/>
        <v>0</v>
      </c>
      <c r="M250">
        <f t="shared" si="19"/>
        <v>10</v>
      </c>
      <c r="N250">
        <f t="shared" si="20"/>
        <v>1</v>
      </c>
      <c r="O250" s="15">
        <f t="shared" si="23"/>
        <v>11</v>
      </c>
      <c r="P250" s="15">
        <f t="shared" si="24"/>
        <v>9</v>
      </c>
      <c r="Q250" s="15">
        <v>0</v>
      </c>
    </row>
    <row r="251" spans="2:17" ht="12.75">
      <c r="B251" t="s">
        <v>40</v>
      </c>
      <c r="C251" t="s">
        <v>39</v>
      </c>
      <c r="D251" t="s">
        <v>38</v>
      </c>
      <c r="E251" s="8" t="s">
        <v>22</v>
      </c>
      <c r="F251" s="8" t="s">
        <v>27</v>
      </c>
      <c r="G251" s="8" t="s">
        <v>30</v>
      </c>
      <c r="H251" t="str">
        <f t="shared" si="17"/>
        <v>Dd10y03</v>
      </c>
      <c r="I251" s="8" t="s">
        <v>33</v>
      </c>
      <c r="J251" s="8" t="s">
        <v>32</v>
      </c>
      <c r="K251" s="8" t="s">
        <v>22</v>
      </c>
      <c r="L251">
        <f t="shared" si="18"/>
        <v>0</v>
      </c>
      <c r="M251">
        <f t="shared" si="19"/>
        <v>10</v>
      </c>
      <c r="N251">
        <f t="shared" si="20"/>
        <v>3</v>
      </c>
      <c r="O251" s="15">
        <f t="shared" si="23"/>
        <v>9</v>
      </c>
      <c r="P251" s="15">
        <f t="shared" si="24"/>
        <v>7</v>
      </c>
      <c r="Q251" s="15">
        <v>0</v>
      </c>
    </row>
    <row r="252" spans="2:17" ht="12.75">
      <c r="B252" t="s">
        <v>40</v>
      </c>
      <c r="C252" t="s">
        <v>39</v>
      </c>
      <c r="D252" t="s">
        <v>38</v>
      </c>
      <c r="E252" s="8" t="s">
        <v>22</v>
      </c>
      <c r="F252" s="8" t="s">
        <v>27</v>
      </c>
      <c r="G252" s="8" t="s">
        <v>31</v>
      </c>
      <c r="H252" t="str">
        <f t="shared" si="17"/>
        <v>Dd10y05</v>
      </c>
      <c r="I252" s="8" t="s">
        <v>32</v>
      </c>
      <c r="J252" s="8" t="s">
        <v>31</v>
      </c>
      <c r="K252" s="8" t="s">
        <v>22</v>
      </c>
      <c r="L252">
        <f t="shared" si="18"/>
        <v>0</v>
      </c>
      <c r="M252">
        <f t="shared" si="19"/>
        <v>10</v>
      </c>
      <c r="N252">
        <f t="shared" si="20"/>
        <v>5</v>
      </c>
      <c r="O252" s="15">
        <f t="shared" si="23"/>
        <v>7</v>
      </c>
      <c r="P252" s="15">
        <f t="shared" si="24"/>
        <v>5</v>
      </c>
      <c r="Q252" s="15">
        <v>0</v>
      </c>
    </row>
    <row r="253" spans="2:17" ht="12.75">
      <c r="B253" t="s">
        <v>40</v>
      </c>
      <c r="C253" t="s">
        <v>39</v>
      </c>
      <c r="D253" t="s">
        <v>38</v>
      </c>
      <c r="E253" s="8" t="s">
        <v>22</v>
      </c>
      <c r="F253" s="8" t="s">
        <v>27</v>
      </c>
      <c r="G253" s="8" t="s">
        <v>32</v>
      </c>
      <c r="H253" t="str">
        <f t="shared" si="17"/>
        <v>Dd10y07</v>
      </c>
      <c r="I253" s="8" t="s">
        <v>31</v>
      </c>
      <c r="J253" s="8" t="s">
        <v>30</v>
      </c>
      <c r="K253" s="8" t="s">
        <v>22</v>
      </c>
      <c r="L253">
        <f t="shared" si="18"/>
        <v>0</v>
      </c>
      <c r="M253">
        <f t="shared" si="19"/>
        <v>10</v>
      </c>
      <c r="N253">
        <f t="shared" si="20"/>
        <v>7</v>
      </c>
      <c r="O253" s="15">
        <f t="shared" si="23"/>
        <v>5</v>
      </c>
      <c r="P253" s="15">
        <f t="shared" si="24"/>
        <v>3</v>
      </c>
      <c r="Q253" s="15">
        <v>0</v>
      </c>
    </row>
    <row r="254" spans="2:17" ht="12.75">
      <c r="B254" t="s">
        <v>40</v>
      </c>
      <c r="C254" t="s">
        <v>39</v>
      </c>
      <c r="D254" t="s">
        <v>38</v>
      </c>
      <c r="E254" s="8" t="s">
        <v>22</v>
      </c>
      <c r="F254" s="8" t="s">
        <v>27</v>
      </c>
      <c r="G254" s="8" t="s">
        <v>33</v>
      </c>
      <c r="H254" t="str">
        <f t="shared" si="17"/>
        <v>Dd10y09</v>
      </c>
      <c r="I254" s="8" t="s">
        <v>30</v>
      </c>
      <c r="J254" s="8" t="s">
        <v>29</v>
      </c>
      <c r="K254" s="8" t="s">
        <v>22</v>
      </c>
      <c r="L254">
        <f t="shared" si="18"/>
        <v>0</v>
      </c>
      <c r="M254">
        <f t="shared" si="19"/>
        <v>10</v>
      </c>
      <c r="N254">
        <f t="shared" si="20"/>
        <v>9</v>
      </c>
      <c r="O254" s="15">
        <f t="shared" si="23"/>
        <v>3</v>
      </c>
      <c r="P254" s="15">
        <f t="shared" si="24"/>
        <v>1</v>
      </c>
      <c r="Q254" s="15">
        <v>0</v>
      </c>
    </row>
    <row r="255" spans="2:17" ht="12.75">
      <c r="B255" t="s">
        <v>40</v>
      </c>
      <c r="C255" t="s">
        <v>39</v>
      </c>
      <c r="D255" t="s">
        <v>38</v>
      </c>
      <c r="E255" s="8" t="s">
        <v>22</v>
      </c>
      <c r="F255" s="8" t="s">
        <v>27</v>
      </c>
      <c r="G255" s="8" t="s">
        <v>34</v>
      </c>
      <c r="H255" t="str">
        <f t="shared" si="17"/>
        <v>Dd10y11</v>
      </c>
      <c r="I255" s="8" t="s">
        <v>29</v>
      </c>
      <c r="J255" s="8">
        <v>11</v>
      </c>
      <c r="K255" s="8" t="s">
        <v>22</v>
      </c>
      <c r="L255">
        <f t="shared" si="18"/>
        <v>0</v>
      </c>
      <c r="M255">
        <f t="shared" si="19"/>
        <v>10</v>
      </c>
      <c r="N255">
        <f t="shared" si="20"/>
        <v>11</v>
      </c>
      <c r="O255" s="15">
        <f t="shared" si="23"/>
        <v>1</v>
      </c>
      <c r="P255" s="15">
        <f t="shared" si="24"/>
        <v>11</v>
      </c>
      <c r="Q255" s="15">
        <v>0</v>
      </c>
    </row>
    <row r="256" spans="2:17" ht="12.75">
      <c r="B256" t="s">
        <v>40</v>
      </c>
      <c r="C256" t="s">
        <v>39</v>
      </c>
      <c r="D256" t="s">
        <v>39</v>
      </c>
      <c r="E256" s="8" t="s">
        <v>22</v>
      </c>
      <c r="F256" s="8" t="s">
        <v>22</v>
      </c>
      <c r="G256" s="8" t="s">
        <v>22</v>
      </c>
      <c r="H256" t="str">
        <f t="shared" si="17"/>
        <v>Dd00d00</v>
      </c>
      <c r="I256" s="8" t="s">
        <v>22</v>
      </c>
      <c r="J256" s="8" t="s">
        <v>22</v>
      </c>
      <c r="K256" s="8" t="s">
        <v>22</v>
      </c>
      <c r="L256">
        <f t="shared" si="18"/>
        <v>0</v>
      </c>
      <c r="M256">
        <f t="shared" si="19"/>
        <v>0</v>
      </c>
      <c r="N256">
        <f t="shared" si="20"/>
        <v>0</v>
      </c>
      <c r="O256" s="15"/>
      <c r="P256" s="15"/>
      <c r="Q256" s="15"/>
    </row>
    <row r="257" spans="2:17" ht="12.75">
      <c r="B257" t="s">
        <v>40</v>
      </c>
      <c r="C257" t="s">
        <v>39</v>
      </c>
      <c r="D257" t="s">
        <v>39</v>
      </c>
      <c r="E257" s="8" t="s">
        <v>22</v>
      </c>
      <c r="F257" s="8" t="s">
        <v>22</v>
      </c>
      <c r="G257" s="8" t="s">
        <v>23</v>
      </c>
      <c r="H257" t="str">
        <f t="shared" si="17"/>
        <v>Dd00d02</v>
      </c>
      <c r="I257" s="8" t="s">
        <v>22</v>
      </c>
      <c r="J257" s="8" t="s">
        <v>22</v>
      </c>
      <c r="K257" s="8" t="s">
        <v>23</v>
      </c>
      <c r="L257">
        <f t="shared" si="18"/>
        <v>0</v>
      </c>
      <c r="M257">
        <f t="shared" si="19"/>
        <v>0</v>
      </c>
      <c r="N257">
        <f t="shared" si="20"/>
        <v>2</v>
      </c>
      <c r="O257" s="15"/>
      <c r="P257" s="15"/>
      <c r="Q257" s="15"/>
    </row>
    <row r="258" spans="2:17" ht="12.75">
      <c r="B258" t="s">
        <v>40</v>
      </c>
      <c r="C258" t="s">
        <v>39</v>
      </c>
      <c r="D258" t="s">
        <v>39</v>
      </c>
      <c r="E258" s="8" t="s">
        <v>22</v>
      </c>
      <c r="F258" s="8" t="s">
        <v>22</v>
      </c>
      <c r="G258" s="8" t="s">
        <v>24</v>
      </c>
      <c r="H258" t="str">
        <f t="shared" si="17"/>
        <v>Dd00d04</v>
      </c>
      <c r="I258" s="8" t="s">
        <v>22</v>
      </c>
      <c r="J258" s="8" t="s">
        <v>22</v>
      </c>
      <c r="K258" s="8" t="s">
        <v>24</v>
      </c>
      <c r="L258">
        <f t="shared" si="18"/>
        <v>0</v>
      </c>
      <c r="M258">
        <f t="shared" si="19"/>
        <v>0</v>
      </c>
      <c r="N258">
        <f t="shared" si="20"/>
        <v>4</v>
      </c>
      <c r="O258" s="15"/>
      <c r="P258" s="15"/>
      <c r="Q258" s="15"/>
    </row>
    <row r="259" spans="2:17" ht="12.75">
      <c r="B259" t="s">
        <v>40</v>
      </c>
      <c r="C259" t="s">
        <v>39</v>
      </c>
      <c r="D259" t="s">
        <v>39</v>
      </c>
      <c r="E259" s="8" t="s">
        <v>22</v>
      </c>
      <c r="F259" s="8" t="s">
        <v>22</v>
      </c>
      <c r="G259" s="8" t="s">
        <v>25</v>
      </c>
      <c r="H259" t="str">
        <f t="shared" si="17"/>
        <v>Dd00d06</v>
      </c>
      <c r="I259" s="8" t="s">
        <v>22</v>
      </c>
      <c r="J259" s="8" t="s">
        <v>22</v>
      </c>
      <c r="K259" s="8" t="s">
        <v>25</v>
      </c>
      <c r="L259">
        <f t="shared" si="18"/>
        <v>0</v>
      </c>
      <c r="M259">
        <f t="shared" si="19"/>
        <v>0</v>
      </c>
      <c r="N259">
        <f t="shared" si="20"/>
        <v>6</v>
      </c>
      <c r="O259" s="15"/>
      <c r="P259" s="15"/>
      <c r="Q259" s="15"/>
    </row>
    <row r="260" spans="2:17" ht="12.75">
      <c r="B260" t="s">
        <v>40</v>
      </c>
      <c r="C260" t="s">
        <v>39</v>
      </c>
      <c r="D260" t="s">
        <v>39</v>
      </c>
      <c r="E260" s="8" t="s">
        <v>22</v>
      </c>
      <c r="F260" s="8" t="s">
        <v>22</v>
      </c>
      <c r="G260" s="8" t="s">
        <v>26</v>
      </c>
      <c r="H260" t="str">
        <f aca="true" t="shared" si="25" ref="H260:H291">B260&amp;C260&amp;F260&amp;D260&amp;G260</f>
        <v>Dd00d08</v>
      </c>
      <c r="I260" s="8" t="s">
        <v>22</v>
      </c>
      <c r="J260" s="8" t="s">
        <v>22</v>
      </c>
      <c r="K260" s="8" t="s">
        <v>26</v>
      </c>
      <c r="L260">
        <f t="shared" si="18"/>
        <v>0</v>
      </c>
      <c r="M260">
        <f t="shared" si="19"/>
        <v>0</v>
      </c>
      <c r="N260">
        <f t="shared" si="20"/>
        <v>8</v>
      </c>
      <c r="O260" s="15"/>
      <c r="P260" s="15"/>
      <c r="Q260" s="15"/>
    </row>
    <row r="261" spans="2:17" ht="12.75">
      <c r="B261" t="s">
        <v>40</v>
      </c>
      <c r="C261" t="s">
        <v>39</v>
      </c>
      <c r="D261" t="s">
        <v>39</v>
      </c>
      <c r="E261" s="8" t="s">
        <v>22</v>
      </c>
      <c r="F261" s="8" t="s">
        <v>22</v>
      </c>
      <c r="G261" s="8" t="s">
        <v>27</v>
      </c>
      <c r="H261" t="str">
        <f t="shared" si="25"/>
        <v>Dd00d10</v>
      </c>
      <c r="I261" s="8" t="s">
        <v>22</v>
      </c>
      <c r="J261" s="8" t="s">
        <v>22</v>
      </c>
      <c r="K261" s="8" t="s">
        <v>27</v>
      </c>
      <c r="L261">
        <f t="shared" si="18"/>
        <v>0</v>
      </c>
      <c r="M261">
        <f t="shared" si="19"/>
        <v>0</v>
      </c>
      <c r="N261">
        <f t="shared" si="20"/>
        <v>10</v>
      </c>
      <c r="O261" s="15"/>
      <c r="P261" s="15"/>
      <c r="Q261" s="15"/>
    </row>
    <row r="262" spans="2:17" ht="12.75">
      <c r="B262" t="s">
        <v>40</v>
      </c>
      <c r="C262" t="s">
        <v>39</v>
      </c>
      <c r="D262" t="s">
        <v>39</v>
      </c>
      <c r="E262" s="8" t="s">
        <v>22</v>
      </c>
      <c r="F262" s="8" t="s">
        <v>23</v>
      </c>
      <c r="G262" s="8" t="s">
        <v>22</v>
      </c>
      <c r="H262" t="str">
        <f t="shared" si="25"/>
        <v>Dd02d00</v>
      </c>
      <c r="I262" s="8" t="s">
        <v>22</v>
      </c>
      <c r="J262" s="8" t="s">
        <v>23</v>
      </c>
      <c r="K262" s="8" t="s">
        <v>22</v>
      </c>
      <c r="L262">
        <f t="shared" si="18"/>
        <v>0</v>
      </c>
      <c r="M262">
        <f t="shared" si="19"/>
        <v>2</v>
      </c>
      <c r="N262">
        <f t="shared" si="20"/>
        <v>0</v>
      </c>
      <c r="O262" s="15"/>
      <c r="P262" s="15"/>
      <c r="Q262" s="15"/>
    </row>
    <row r="263" spans="2:17" ht="12.75">
      <c r="B263" t="s">
        <v>40</v>
      </c>
      <c r="C263" t="s">
        <v>39</v>
      </c>
      <c r="D263" t="s">
        <v>39</v>
      </c>
      <c r="E263" s="8" t="s">
        <v>22</v>
      </c>
      <c r="F263" s="8" t="s">
        <v>23</v>
      </c>
      <c r="G263" s="8" t="s">
        <v>23</v>
      </c>
      <c r="H263" t="str">
        <f t="shared" si="25"/>
        <v>Dd02d02</v>
      </c>
      <c r="I263" s="8" t="s">
        <v>22</v>
      </c>
      <c r="J263" s="8" t="s">
        <v>23</v>
      </c>
      <c r="K263" s="8" t="s">
        <v>23</v>
      </c>
      <c r="L263">
        <f t="shared" si="18"/>
        <v>0</v>
      </c>
      <c r="M263">
        <f t="shared" si="19"/>
        <v>2</v>
      </c>
      <c r="N263">
        <f t="shared" si="20"/>
        <v>2</v>
      </c>
      <c r="O263" s="15"/>
      <c r="P263" s="15"/>
      <c r="Q263" s="15"/>
    </row>
    <row r="264" spans="2:17" ht="12.75">
      <c r="B264" t="s">
        <v>40</v>
      </c>
      <c r="C264" t="s">
        <v>39</v>
      </c>
      <c r="D264" t="s">
        <v>39</v>
      </c>
      <c r="E264" s="8" t="s">
        <v>22</v>
      </c>
      <c r="F264" s="8" t="s">
        <v>23</v>
      </c>
      <c r="G264" s="8" t="s">
        <v>24</v>
      </c>
      <c r="H264" t="str">
        <f t="shared" si="25"/>
        <v>Dd02d04</v>
      </c>
      <c r="I264" s="8" t="s">
        <v>22</v>
      </c>
      <c r="J264" s="8" t="s">
        <v>23</v>
      </c>
      <c r="K264" s="8" t="s">
        <v>24</v>
      </c>
      <c r="L264">
        <f t="shared" si="18"/>
        <v>0</v>
      </c>
      <c r="M264">
        <f t="shared" si="19"/>
        <v>2</v>
      </c>
      <c r="N264">
        <f t="shared" si="20"/>
        <v>4</v>
      </c>
      <c r="O264" s="15"/>
      <c r="P264" s="15"/>
      <c r="Q264" s="15"/>
    </row>
    <row r="265" spans="2:17" ht="12.75">
      <c r="B265" t="s">
        <v>40</v>
      </c>
      <c r="C265" t="s">
        <v>39</v>
      </c>
      <c r="D265" t="s">
        <v>39</v>
      </c>
      <c r="E265" s="8" t="s">
        <v>22</v>
      </c>
      <c r="F265" s="8" t="s">
        <v>23</v>
      </c>
      <c r="G265" s="8" t="s">
        <v>25</v>
      </c>
      <c r="H265" t="str">
        <f t="shared" si="25"/>
        <v>Dd02d06</v>
      </c>
      <c r="I265" s="8" t="s">
        <v>22</v>
      </c>
      <c r="J265" s="8" t="s">
        <v>23</v>
      </c>
      <c r="K265" s="8" t="s">
        <v>25</v>
      </c>
      <c r="L265">
        <f t="shared" si="18"/>
        <v>0</v>
      </c>
      <c r="M265">
        <f t="shared" si="19"/>
        <v>2</v>
      </c>
      <c r="N265">
        <f t="shared" si="20"/>
        <v>6</v>
      </c>
      <c r="O265" s="15"/>
      <c r="P265" s="15"/>
      <c r="Q265" s="15"/>
    </row>
    <row r="266" spans="2:17" ht="12.75">
      <c r="B266" t="s">
        <v>40</v>
      </c>
      <c r="C266" t="s">
        <v>39</v>
      </c>
      <c r="D266" t="s">
        <v>39</v>
      </c>
      <c r="E266" s="8" t="s">
        <v>22</v>
      </c>
      <c r="F266" s="8" t="s">
        <v>23</v>
      </c>
      <c r="G266" s="8" t="s">
        <v>26</v>
      </c>
      <c r="H266" t="str">
        <f t="shared" si="25"/>
        <v>Dd02d08</v>
      </c>
      <c r="I266" s="8" t="s">
        <v>22</v>
      </c>
      <c r="J266" s="8" t="s">
        <v>23</v>
      </c>
      <c r="K266" s="8" t="s">
        <v>26</v>
      </c>
      <c r="L266">
        <f t="shared" si="18"/>
        <v>0</v>
      </c>
      <c r="M266">
        <f t="shared" si="19"/>
        <v>2</v>
      </c>
      <c r="N266">
        <f t="shared" si="20"/>
        <v>8</v>
      </c>
      <c r="O266" s="15"/>
      <c r="P266" s="15"/>
      <c r="Q266" s="15"/>
    </row>
    <row r="267" spans="2:17" ht="12.75">
      <c r="B267" t="s">
        <v>40</v>
      </c>
      <c r="C267" t="s">
        <v>39</v>
      </c>
      <c r="D267" t="s">
        <v>39</v>
      </c>
      <c r="E267" s="8" t="s">
        <v>22</v>
      </c>
      <c r="F267" s="8" t="s">
        <v>23</v>
      </c>
      <c r="G267" s="8" t="s">
        <v>27</v>
      </c>
      <c r="H267" t="str">
        <f t="shared" si="25"/>
        <v>Dd02d10</v>
      </c>
      <c r="I267" s="8" t="s">
        <v>22</v>
      </c>
      <c r="J267" s="8" t="s">
        <v>23</v>
      </c>
      <c r="K267" s="8" t="s">
        <v>27</v>
      </c>
      <c r="L267">
        <f t="shared" si="18"/>
        <v>0</v>
      </c>
      <c r="M267">
        <f t="shared" si="19"/>
        <v>2</v>
      </c>
      <c r="N267">
        <f t="shared" si="20"/>
        <v>10</v>
      </c>
      <c r="O267" s="15"/>
      <c r="P267" s="15"/>
      <c r="Q267" s="15"/>
    </row>
    <row r="268" spans="2:17" ht="12.75">
      <c r="B268" t="s">
        <v>40</v>
      </c>
      <c r="C268" t="s">
        <v>39</v>
      </c>
      <c r="D268" t="s">
        <v>39</v>
      </c>
      <c r="E268" s="8" t="s">
        <v>22</v>
      </c>
      <c r="F268" s="8" t="s">
        <v>24</v>
      </c>
      <c r="G268" s="8" t="s">
        <v>22</v>
      </c>
      <c r="H268" t="str">
        <f t="shared" si="25"/>
        <v>Dd04d00</v>
      </c>
      <c r="I268" s="8" t="s">
        <v>22</v>
      </c>
      <c r="J268" s="8" t="s">
        <v>24</v>
      </c>
      <c r="K268" s="8" t="s">
        <v>22</v>
      </c>
      <c r="L268">
        <f t="shared" si="18"/>
        <v>0</v>
      </c>
      <c r="M268">
        <f t="shared" si="19"/>
        <v>4</v>
      </c>
      <c r="N268">
        <f t="shared" si="20"/>
        <v>0</v>
      </c>
      <c r="O268" s="15"/>
      <c r="P268" s="15"/>
      <c r="Q268" s="15"/>
    </row>
    <row r="269" spans="2:17" ht="12.75">
      <c r="B269" t="s">
        <v>40</v>
      </c>
      <c r="C269" t="s">
        <v>39</v>
      </c>
      <c r="D269" t="s">
        <v>39</v>
      </c>
      <c r="E269" s="8" t="s">
        <v>22</v>
      </c>
      <c r="F269" s="8" t="s">
        <v>24</v>
      </c>
      <c r="G269" s="8" t="s">
        <v>23</v>
      </c>
      <c r="H269" t="str">
        <f t="shared" si="25"/>
        <v>Dd04d02</v>
      </c>
      <c r="I269" s="8" t="s">
        <v>22</v>
      </c>
      <c r="J269" s="8" t="s">
        <v>24</v>
      </c>
      <c r="K269" s="8" t="s">
        <v>23</v>
      </c>
      <c r="L269">
        <f t="shared" si="18"/>
        <v>0</v>
      </c>
      <c r="M269">
        <f t="shared" si="19"/>
        <v>4</v>
      </c>
      <c r="N269">
        <f t="shared" si="20"/>
        <v>2</v>
      </c>
      <c r="O269" s="15"/>
      <c r="P269" s="15"/>
      <c r="Q269" s="15"/>
    </row>
    <row r="270" spans="2:17" ht="12.75">
      <c r="B270" t="s">
        <v>40</v>
      </c>
      <c r="C270" t="s">
        <v>39</v>
      </c>
      <c r="D270" t="s">
        <v>39</v>
      </c>
      <c r="E270" s="8" t="s">
        <v>22</v>
      </c>
      <c r="F270" s="8" t="s">
        <v>24</v>
      </c>
      <c r="G270" s="8" t="s">
        <v>24</v>
      </c>
      <c r="H270" t="str">
        <f t="shared" si="25"/>
        <v>Dd04d04</v>
      </c>
      <c r="I270" s="8" t="s">
        <v>22</v>
      </c>
      <c r="J270" s="8" t="s">
        <v>24</v>
      </c>
      <c r="K270" s="8" t="s">
        <v>24</v>
      </c>
      <c r="L270">
        <f t="shared" si="18"/>
        <v>0</v>
      </c>
      <c r="M270">
        <f t="shared" si="19"/>
        <v>4</v>
      </c>
      <c r="N270">
        <f t="shared" si="20"/>
        <v>4</v>
      </c>
      <c r="O270" s="15"/>
      <c r="P270" s="15"/>
      <c r="Q270" s="15"/>
    </row>
    <row r="271" spans="2:17" ht="12.75">
      <c r="B271" t="s">
        <v>40</v>
      </c>
      <c r="C271" t="s">
        <v>39</v>
      </c>
      <c r="D271" t="s">
        <v>39</v>
      </c>
      <c r="E271" s="8" t="s">
        <v>22</v>
      </c>
      <c r="F271" s="8" t="s">
        <v>24</v>
      </c>
      <c r="G271" s="8" t="s">
        <v>25</v>
      </c>
      <c r="H271" t="str">
        <f t="shared" si="25"/>
        <v>Dd04d06</v>
      </c>
      <c r="I271" s="8" t="s">
        <v>22</v>
      </c>
      <c r="J271" s="8" t="s">
        <v>24</v>
      </c>
      <c r="K271" s="8" t="s">
        <v>25</v>
      </c>
      <c r="L271">
        <f t="shared" si="18"/>
        <v>0</v>
      </c>
      <c r="M271">
        <f t="shared" si="19"/>
        <v>4</v>
      </c>
      <c r="N271">
        <f t="shared" si="20"/>
        <v>6</v>
      </c>
      <c r="O271" s="15"/>
      <c r="P271" s="15"/>
      <c r="Q271" s="15"/>
    </row>
    <row r="272" spans="2:17" ht="12.75">
      <c r="B272" t="s">
        <v>40</v>
      </c>
      <c r="C272" t="s">
        <v>39</v>
      </c>
      <c r="D272" t="s">
        <v>39</v>
      </c>
      <c r="E272" s="8" t="s">
        <v>22</v>
      </c>
      <c r="F272" s="8" t="s">
        <v>24</v>
      </c>
      <c r="G272" s="8" t="s">
        <v>26</v>
      </c>
      <c r="H272" t="str">
        <f t="shared" si="25"/>
        <v>Dd04d08</v>
      </c>
      <c r="I272" s="8" t="s">
        <v>22</v>
      </c>
      <c r="J272" s="8" t="s">
        <v>24</v>
      </c>
      <c r="K272" s="8" t="s">
        <v>26</v>
      </c>
      <c r="L272">
        <f t="shared" si="18"/>
        <v>0</v>
      </c>
      <c r="M272">
        <f t="shared" si="19"/>
        <v>4</v>
      </c>
      <c r="N272">
        <f t="shared" si="20"/>
        <v>8</v>
      </c>
      <c r="O272" s="15"/>
      <c r="P272" s="15"/>
      <c r="Q272" s="15"/>
    </row>
    <row r="273" spans="2:17" ht="12.75">
      <c r="B273" t="s">
        <v>40</v>
      </c>
      <c r="C273" t="s">
        <v>39</v>
      </c>
      <c r="D273" t="s">
        <v>39</v>
      </c>
      <c r="E273" s="8" t="s">
        <v>22</v>
      </c>
      <c r="F273" s="8" t="s">
        <v>24</v>
      </c>
      <c r="G273" s="8" t="s">
        <v>27</v>
      </c>
      <c r="H273" t="str">
        <f t="shared" si="25"/>
        <v>Dd04d10</v>
      </c>
      <c r="I273" s="8" t="s">
        <v>22</v>
      </c>
      <c r="J273" s="8" t="s">
        <v>24</v>
      </c>
      <c r="K273" s="8" t="s">
        <v>27</v>
      </c>
      <c r="L273">
        <f t="shared" si="18"/>
        <v>0</v>
      </c>
      <c r="M273">
        <f t="shared" si="19"/>
        <v>4</v>
      </c>
      <c r="N273">
        <f t="shared" si="20"/>
        <v>10</v>
      </c>
      <c r="O273" s="15"/>
      <c r="P273" s="15"/>
      <c r="Q273" s="15"/>
    </row>
    <row r="274" spans="2:17" ht="12.75">
      <c r="B274" t="s">
        <v>40</v>
      </c>
      <c r="C274" t="s">
        <v>39</v>
      </c>
      <c r="D274" t="s">
        <v>39</v>
      </c>
      <c r="E274" s="8" t="s">
        <v>22</v>
      </c>
      <c r="F274" s="8" t="s">
        <v>25</v>
      </c>
      <c r="G274" s="8" t="s">
        <v>22</v>
      </c>
      <c r="H274" t="str">
        <f t="shared" si="25"/>
        <v>Dd06d00</v>
      </c>
      <c r="I274" s="8" t="s">
        <v>22</v>
      </c>
      <c r="J274" s="8" t="s">
        <v>25</v>
      </c>
      <c r="K274" s="8" t="s">
        <v>22</v>
      </c>
      <c r="L274">
        <f t="shared" si="18"/>
        <v>0</v>
      </c>
      <c r="M274">
        <f t="shared" si="19"/>
        <v>6</v>
      </c>
      <c r="N274">
        <f t="shared" si="20"/>
        <v>0</v>
      </c>
      <c r="O274" s="15"/>
      <c r="P274" s="15"/>
      <c r="Q274" s="15"/>
    </row>
    <row r="275" spans="2:17" ht="12.75">
      <c r="B275" t="s">
        <v>40</v>
      </c>
      <c r="C275" t="s">
        <v>39</v>
      </c>
      <c r="D275" t="s">
        <v>39</v>
      </c>
      <c r="E275" s="8" t="s">
        <v>22</v>
      </c>
      <c r="F275" s="8" t="s">
        <v>25</v>
      </c>
      <c r="G275" s="8" t="s">
        <v>23</v>
      </c>
      <c r="H275" t="str">
        <f t="shared" si="25"/>
        <v>Dd06d02</v>
      </c>
      <c r="I275" s="8" t="s">
        <v>22</v>
      </c>
      <c r="J275" s="8" t="s">
        <v>25</v>
      </c>
      <c r="K275" s="8" t="s">
        <v>23</v>
      </c>
      <c r="L275">
        <f t="shared" si="18"/>
        <v>0</v>
      </c>
      <c r="M275">
        <f t="shared" si="19"/>
        <v>6</v>
      </c>
      <c r="N275">
        <f t="shared" si="20"/>
        <v>2</v>
      </c>
      <c r="O275" s="15"/>
      <c r="P275" s="15"/>
      <c r="Q275" s="15"/>
    </row>
    <row r="276" spans="2:17" ht="12.75">
      <c r="B276" t="s">
        <v>40</v>
      </c>
      <c r="C276" t="s">
        <v>39</v>
      </c>
      <c r="D276" t="s">
        <v>39</v>
      </c>
      <c r="E276" s="8" t="s">
        <v>22</v>
      </c>
      <c r="F276" s="8" t="s">
        <v>25</v>
      </c>
      <c r="G276" s="8" t="s">
        <v>24</v>
      </c>
      <c r="H276" t="str">
        <f t="shared" si="25"/>
        <v>Dd06d04</v>
      </c>
      <c r="I276" s="8" t="s">
        <v>22</v>
      </c>
      <c r="J276" s="8" t="s">
        <v>25</v>
      </c>
      <c r="K276" s="8" t="s">
        <v>24</v>
      </c>
      <c r="L276">
        <f aca="true" t="shared" si="26" ref="L276:L291">VALUE(E276)</f>
        <v>0</v>
      </c>
      <c r="M276">
        <f aca="true" t="shared" si="27" ref="M276:M291">VALUE(F276)</f>
        <v>6</v>
      </c>
      <c r="N276">
        <f aca="true" t="shared" si="28" ref="N276:N291">VALUE(G276)</f>
        <v>4</v>
      </c>
      <c r="O276" s="15"/>
      <c r="P276" s="15"/>
      <c r="Q276" s="15"/>
    </row>
    <row r="277" spans="2:17" ht="12.75">
      <c r="B277" t="s">
        <v>40</v>
      </c>
      <c r="C277" t="s">
        <v>39</v>
      </c>
      <c r="D277" t="s">
        <v>39</v>
      </c>
      <c r="E277" s="8" t="s">
        <v>22</v>
      </c>
      <c r="F277" s="8" t="s">
        <v>25</v>
      </c>
      <c r="G277" s="8" t="s">
        <v>25</v>
      </c>
      <c r="H277" t="str">
        <f t="shared" si="25"/>
        <v>Dd06d06</v>
      </c>
      <c r="I277" s="8" t="s">
        <v>22</v>
      </c>
      <c r="J277" s="8" t="s">
        <v>25</v>
      </c>
      <c r="K277" s="8" t="s">
        <v>25</v>
      </c>
      <c r="L277">
        <f t="shared" si="26"/>
        <v>0</v>
      </c>
      <c r="M277">
        <f t="shared" si="27"/>
        <v>6</v>
      </c>
      <c r="N277">
        <f t="shared" si="28"/>
        <v>6</v>
      </c>
      <c r="O277" s="15"/>
      <c r="P277" s="15"/>
      <c r="Q277" s="15"/>
    </row>
    <row r="278" spans="2:17" ht="12.75">
      <c r="B278" t="s">
        <v>40</v>
      </c>
      <c r="C278" t="s">
        <v>39</v>
      </c>
      <c r="D278" t="s">
        <v>39</v>
      </c>
      <c r="E278" s="8" t="s">
        <v>22</v>
      </c>
      <c r="F278" s="8" t="s">
        <v>25</v>
      </c>
      <c r="G278" s="8" t="s">
        <v>26</v>
      </c>
      <c r="H278" t="str">
        <f t="shared" si="25"/>
        <v>Dd06d08</v>
      </c>
      <c r="I278" s="8" t="s">
        <v>22</v>
      </c>
      <c r="J278" s="8" t="s">
        <v>25</v>
      </c>
      <c r="K278" s="8" t="s">
        <v>26</v>
      </c>
      <c r="L278">
        <f t="shared" si="26"/>
        <v>0</v>
      </c>
      <c r="M278">
        <f t="shared" si="27"/>
        <v>6</v>
      </c>
      <c r="N278">
        <f t="shared" si="28"/>
        <v>8</v>
      </c>
      <c r="O278" s="15"/>
      <c r="P278" s="15"/>
      <c r="Q278" s="15"/>
    </row>
    <row r="279" spans="2:17" ht="12.75">
      <c r="B279" t="s">
        <v>40</v>
      </c>
      <c r="C279" t="s">
        <v>39</v>
      </c>
      <c r="D279" t="s">
        <v>39</v>
      </c>
      <c r="E279" s="8" t="s">
        <v>22</v>
      </c>
      <c r="F279" s="8" t="s">
        <v>25</v>
      </c>
      <c r="G279" s="8" t="s">
        <v>27</v>
      </c>
      <c r="H279" t="str">
        <f t="shared" si="25"/>
        <v>Dd06d10</v>
      </c>
      <c r="I279" s="8" t="s">
        <v>22</v>
      </c>
      <c r="J279" s="8" t="s">
        <v>25</v>
      </c>
      <c r="K279" s="8" t="s">
        <v>27</v>
      </c>
      <c r="L279">
        <f t="shared" si="26"/>
        <v>0</v>
      </c>
      <c r="M279">
        <f t="shared" si="27"/>
        <v>6</v>
      </c>
      <c r="N279">
        <f t="shared" si="28"/>
        <v>10</v>
      </c>
      <c r="O279" s="15"/>
      <c r="P279" s="15"/>
      <c r="Q279" s="15"/>
    </row>
    <row r="280" spans="2:17" ht="12.75">
      <c r="B280" t="s">
        <v>40</v>
      </c>
      <c r="C280" t="s">
        <v>39</v>
      </c>
      <c r="D280" t="s">
        <v>39</v>
      </c>
      <c r="E280" s="8" t="s">
        <v>22</v>
      </c>
      <c r="F280" s="8" t="s">
        <v>26</v>
      </c>
      <c r="G280" s="8" t="s">
        <v>22</v>
      </c>
      <c r="H280" t="str">
        <f t="shared" si="25"/>
        <v>Dd08d00</v>
      </c>
      <c r="I280" s="8" t="s">
        <v>22</v>
      </c>
      <c r="J280" s="8" t="s">
        <v>26</v>
      </c>
      <c r="K280" s="8" t="s">
        <v>22</v>
      </c>
      <c r="L280">
        <f t="shared" si="26"/>
        <v>0</v>
      </c>
      <c r="M280">
        <f t="shared" si="27"/>
        <v>8</v>
      </c>
      <c r="N280">
        <f t="shared" si="28"/>
        <v>0</v>
      </c>
      <c r="O280" s="15"/>
      <c r="P280" s="15"/>
      <c r="Q280" s="15"/>
    </row>
    <row r="281" spans="2:17" ht="12.75">
      <c r="B281" t="s">
        <v>40</v>
      </c>
      <c r="C281" t="s">
        <v>39</v>
      </c>
      <c r="D281" t="s">
        <v>39</v>
      </c>
      <c r="E281" s="8" t="s">
        <v>22</v>
      </c>
      <c r="F281" s="8" t="s">
        <v>26</v>
      </c>
      <c r="G281" s="8" t="s">
        <v>23</v>
      </c>
      <c r="H281" t="str">
        <f t="shared" si="25"/>
        <v>Dd08d02</v>
      </c>
      <c r="I281" s="8" t="s">
        <v>22</v>
      </c>
      <c r="J281" s="8" t="s">
        <v>26</v>
      </c>
      <c r="K281" s="8" t="s">
        <v>23</v>
      </c>
      <c r="L281">
        <f t="shared" si="26"/>
        <v>0</v>
      </c>
      <c r="M281">
        <f t="shared" si="27"/>
        <v>8</v>
      </c>
      <c r="N281">
        <f t="shared" si="28"/>
        <v>2</v>
      </c>
      <c r="O281" s="15"/>
      <c r="P281" s="15"/>
      <c r="Q281" s="15"/>
    </row>
    <row r="282" spans="2:17" ht="12.75">
      <c r="B282" t="s">
        <v>40</v>
      </c>
      <c r="C282" t="s">
        <v>39</v>
      </c>
      <c r="D282" t="s">
        <v>39</v>
      </c>
      <c r="E282" s="8" t="s">
        <v>22</v>
      </c>
      <c r="F282" s="8" t="s">
        <v>26</v>
      </c>
      <c r="G282" s="8" t="s">
        <v>24</v>
      </c>
      <c r="H282" t="str">
        <f t="shared" si="25"/>
        <v>Dd08d04</v>
      </c>
      <c r="I282" s="8" t="s">
        <v>22</v>
      </c>
      <c r="J282" s="8" t="s">
        <v>26</v>
      </c>
      <c r="K282" s="8" t="s">
        <v>24</v>
      </c>
      <c r="L282">
        <f t="shared" si="26"/>
        <v>0</v>
      </c>
      <c r="M282">
        <f t="shared" si="27"/>
        <v>8</v>
      </c>
      <c r="N282">
        <f t="shared" si="28"/>
        <v>4</v>
      </c>
      <c r="O282" s="15"/>
      <c r="P282" s="15"/>
      <c r="Q282" s="15"/>
    </row>
    <row r="283" spans="2:17" ht="12.75">
      <c r="B283" t="s">
        <v>40</v>
      </c>
      <c r="C283" t="s">
        <v>39</v>
      </c>
      <c r="D283" t="s">
        <v>39</v>
      </c>
      <c r="E283" s="8" t="s">
        <v>22</v>
      </c>
      <c r="F283" s="8" t="s">
        <v>26</v>
      </c>
      <c r="G283" s="8" t="s">
        <v>25</v>
      </c>
      <c r="H283" t="str">
        <f t="shared" si="25"/>
        <v>Dd08d06</v>
      </c>
      <c r="I283" s="8" t="s">
        <v>22</v>
      </c>
      <c r="J283" s="8" t="s">
        <v>26</v>
      </c>
      <c r="K283" s="8" t="s">
        <v>25</v>
      </c>
      <c r="L283">
        <f t="shared" si="26"/>
        <v>0</v>
      </c>
      <c r="M283">
        <f t="shared" si="27"/>
        <v>8</v>
      </c>
      <c r="N283">
        <f t="shared" si="28"/>
        <v>6</v>
      </c>
      <c r="O283" s="15"/>
      <c r="P283" s="15"/>
      <c r="Q283" s="15"/>
    </row>
    <row r="284" spans="2:17" ht="12.75">
      <c r="B284" t="s">
        <v>40</v>
      </c>
      <c r="C284" t="s">
        <v>39</v>
      </c>
      <c r="D284" t="s">
        <v>39</v>
      </c>
      <c r="E284" s="8" t="s">
        <v>22</v>
      </c>
      <c r="F284" s="8" t="s">
        <v>26</v>
      </c>
      <c r="G284" s="8" t="s">
        <v>26</v>
      </c>
      <c r="H284" t="str">
        <f t="shared" si="25"/>
        <v>Dd08d08</v>
      </c>
      <c r="I284" s="8" t="s">
        <v>22</v>
      </c>
      <c r="J284" s="8" t="s">
        <v>26</v>
      </c>
      <c r="K284" s="8" t="s">
        <v>26</v>
      </c>
      <c r="L284">
        <f t="shared" si="26"/>
        <v>0</v>
      </c>
      <c r="M284">
        <f t="shared" si="27"/>
        <v>8</v>
      </c>
      <c r="N284">
        <f t="shared" si="28"/>
        <v>8</v>
      </c>
      <c r="O284" s="15"/>
      <c r="P284" s="15"/>
      <c r="Q284" s="15"/>
    </row>
    <row r="285" spans="2:17" ht="12.75">
      <c r="B285" t="s">
        <v>40</v>
      </c>
      <c r="C285" t="s">
        <v>39</v>
      </c>
      <c r="D285" t="s">
        <v>39</v>
      </c>
      <c r="E285" s="8" t="s">
        <v>22</v>
      </c>
      <c r="F285" s="8" t="s">
        <v>26</v>
      </c>
      <c r="G285" s="8" t="s">
        <v>27</v>
      </c>
      <c r="H285" t="str">
        <f t="shared" si="25"/>
        <v>Dd08d10</v>
      </c>
      <c r="I285" s="8" t="s">
        <v>22</v>
      </c>
      <c r="J285" s="8" t="s">
        <v>26</v>
      </c>
      <c r="K285" s="8" t="s">
        <v>27</v>
      </c>
      <c r="L285">
        <f t="shared" si="26"/>
        <v>0</v>
      </c>
      <c r="M285">
        <f t="shared" si="27"/>
        <v>8</v>
      </c>
      <c r="N285">
        <f t="shared" si="28"/>
        <v>10</v>
      </c>
      <c r="O285" s="15"/>
      <c r="P285" s="15"/>
      <c r="Q285" s="15"/>
    </row>
    <row r="286" spans="2:17" ht="12.75">
      <c r="B286" t="s">
        <v>40</v>
      </c>
      <c r="C286" t="s">
        <v>39</v>
      </c>
      <c r="D286" t="s">
        <v>39</v>
      </c>
      <c r="E286" s="8" t="s">
        <v>22</v>
      </c>
      <c r="F286" s="8" t="s">
        <v>27</v>
      </c>
      <c r="G286" s="8" t="s">
        <v>22</v>
      </c>
      <c r="H286" t="str">
        <f t="shared" si="25"/>
        <v>Dd10d00</v>
      </c>
      <c r="I286" s="8" t="s">
        <v>22</v>
      </c>
      <c r="J286" s="8" t="s">
        <v>27</v>
      </c>
      <c r="K286" s="8" t="s">
        <v>22</v>
      </c>
      <c r="L286">
        <f t="shared" si="26"/>
        <v>0</v>
      </c>
      <c r="M286">
        <f t="shared" si="27"/>
        <v>10</v>
      </c>
      <c r="N286">
        <f t="shared" si="28"/>
        <v>0</v>
      </c>
      <c r="O286" s="15"/>
      <c r="P286" s="15"/>
      <c r="Q286" s="15"/>
    </row>
    <row r="287" spans="2:17" ht="12.75">
      <c r="B287" t="s">
        <v>40</v>
      </c>
      <c r="C287" t="s">
        <v>39</v>
      </c>
      <c r="D287" t="s">
        <v>39</v>
      </c>
      <c r="E287" s="8" t="s">
        <v>22</v>
      </c>
      <c r="F287" s="8" t="s">
        <v>27</v>
      </c>
      <c r="G287" s="8" t="s">
        <v>23</v>
      </c>
      <c r="H287" t="str">
        <f t="shared" si="25"/>
        <v>Dd10d02</v>
      </c>
      <c r="I287" s="8" t="s">
        <v>22</v>
      </c>
      <c r="J287" s="8" t="s">
        <v>27</v>
      </c>
      <c r="K287" s="8" t="s">
        <v>23</v>
      </c>
      <c r="L287">
        <f t="shared" si="26"/>
        <v>0</v>
      </c>
      <c r="M287">
        <f t="shared" si="27"/>
        <v>10</v>
      </c>
      <c r="N287">
        <f t="shared" si="28"/>
        <v>2</v>
      </c>
      <c r="O287" s="15"/>
      <c r="P287" s="15"/>
      <c r="Q287" s="15"/>
    </row>
    <row r="288" spans="2:17" ht="12.75">
      <c r="B288" t="s">
        <v>40</v>
      </c>
      <c r="C288" t="s">
        <v>39</v>
      </c>
      <c r="D288" t="s">
        <v>39</v>
      </c>
      <c r="E288" s="8" t="s">
        <v>22</v>
      </c>
      <c r="F288" s="8" t="s">
        <v>27</v>
      </c>
      <c r="G288" s="8" t="s">
        <v>24</v>
      </c>
      <c r="H288" t="str">
        <f t="shared" si="25"/>
        <v>Dd10d04</v>
      </c>
      <c r="I288" s="8" t="s">
        <v>22</v>
      </c>
      <c r="J288" s="8" t="s">
        <v>27</v>
      </c>
      <c r="K288" s="8" t="s">
        <v>24</v>
      </c>
      <c r="L288">
        <f t="shared" si="26"/>
        <v>0</v>
      </c>
      <c r="M288">
        <f t="shared" si="27"/>
        <v>10</v>
      </c>
      <c r="N288">
        <f t="shared" si="28"/>
        <v>4</v>
      </c>
      <c r="O288" s="15"/>
      <c r="P288" s="15"/>
      <c r="Q288" s="15"/>
    </row>
    <row r="289" spans="2:17" ht="12.75">
      <c r="B289" t="s">
        <v>40</v>
      </c>
      <c r="C289" t="s">
        <v>39</v>
      </c>
      <c r="D289" t="s">
        <v>39</v>
      </c>
      <c r="E289" s="8" t="s">
        <v>22</v>
      </c>
      <c r="F289" s="8" t="s">
        <v>27</v>
      </c>
      <c r="G289" s="8" t="s">
        <v>25</v>
      </c>
      <c r="H289" t="str">
        <f t="shared" si="25"/>
        <v>Dd10d06</v>
      </c>
      <c r="I289" s="8" t="s">
        <v>22</v>
      </c>
      <c r="J289" s="8" t="s">
        <v>27</v>
      </c>
      <c r="K289" s="8" t="s">
        <v>25</v>
      </c>
      <c r="L289">
        <f t="shared" si="26"/>
        <v>0</v>
      </c>
      <c r="M289">
        <f t="shared" si="27"/>
        <v>10</v>
      </c>
      <c r="N289">
        <f t="shared" si="28"/>
        <v>6</v>
      </c>
      <c r="O289" s="15"/>
      <c r="P289" s="15"/>
      <c r="Q289" s="15"/>
    </row>
    <row r="290" spans="2:17" ht="12.75">
      <c r="B290" t="s">
        <v>40</v>
      </c>
      <c r="C290" t="s">
        <v>39</v>
      </c>
      <c r="D290" t="s">
        <v>39</v>
      </c>
      <c r="E290" s="8" t="s">
        <v>22</v>
      </c>
      <c r="F290" s="8" t="s">
        <v>27</v>
      </c>
      <c r="G290" s="8" t="s">
        <v>26</v>
      </c>
      <c r="H290" t="str">
        <f t="shared" si="25"/>
        <v>Dd10d08</v>
      </c>
      <c r="I290" s="8" t="s">
        <v>22</v>
      </c>
      <c r="J290" s="8" t="s">
        <v>27</v>
      </c>
      <c r="K290" s="8" t="s">
        <v>26</v>
      </c>
      <c r="L290">
        <f t="shared" si="26"/>
        <v>0</v>
      </c>
      <c r="M290">
        <f t="shared" si="27"/>
        <v>10</v>
      </c>
      <c r="N290">
        <f t="shared" si="28"/>
        <v>8</v>
      </c>
      <c r="O290" s="15"/>
      <c r="P290" s="15"/>
      <c r="Q290" s="15"/>
    </row>
    <row r="291" spans="2:17" ht="12.75">
      <c r="B291" t="s">
        <v>40</v>
      </c>
      <c r="C291" t="s">
        <v>39</v>
      </c>
      <c r="D291" t="s">
        <v>39</v>
      </c>
      <c r="E291" s="8" t="s">
        <v>22</v>
      </c>
      <c r="F291" s="8" t="s">
        <v>27</v>
      </c>
      <c r="G291" s="8" t="s">
        <v>27</v>
      </c>
      <c r="H291" t="str">
        <f t="shared" si="25"/>
        <v>Dd10d10</v>
      </c>
      <c r="I291" s="8" t="s">
        <v>22</v>
      </c>
      <c r="J291" s="8" t="s">
        <v>27</v>
      </c>
      <c r="K291" s="8" t="s">
        <v>27</v>
      </c>
      <c r="L291">
        <f t="shared" si="26"/>
        <v>0</v>
      </c>
      <c r="M291">
        <f t="shared" si="27"/>
        <v>10</v>
      </c>
      <c r="N291">
        <f t="shared" si="28"/>
        <v>10</v>
      </c>
      <c r="O291" s="15"/>
      <c r="P291" s="15"/>
      <c r="Q291" s="15"/>
    </row>
    <row r="293" ht="12.75">
      <c r="H293" t="s">
        <v>44</v>
      </c>
    </row>
    <row r="294" ht="12.75">
      <c r="H294" t="s">
        <v>45</v>
      </c>
    </row>
  </sheetData>
  <sheetProtection password="CDA4" sheet="1" objects="1" scenarios="1"/>
  <mergeCells count="3">
    <mergeCell ref="I1:K1"/>
    <mergeCell ref="L1:N1"/>
    <mergeCell ref="O1:Q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34"/>
  <sheetViews>
    <sheetView tabSelected="1" zoomScalePageLayoutView="0" workbookViewId="0" topLeftCell="A14">
      <selection activeCell="K14" sqref="K14:K16"/>
    </sheetView>
  </sheetViews>
  <sheetFormatPr defaultColWidth="9.140625" defaultRowHeight="12.75"/>
  <cols>
    <col min="1" max="1" width="10.28125" style="0" customWidth="1"/>
    <col min="2" max="2" width="15.140625" style="0" bestFit="1" customWidth="1"/>
    <col min="3" max="3" width="13.57421875" style="0" hidden="1" customWidth="1"/>
    <col min="4" max="4" width="9.00390625" style="0" customWidth="1"/>
    <col min="5" max="5" width="9.28125" style="0" customWidth="1"/>
    <col min="6" max="6" width="13.57421875" style="0" hidden="1" customWidth="1"/>
    <col min="7" max="7" width="9.140625" style="0" hidden="1" customWidth="1"/>
    <col min="8" max="8" width="14.421875" style="0" hidden="1" customWidth="1"/>
    <col min="9" max="9" width="11.140625" style="0" customWidth="1"/>
    <col min="10" max="11" width="10.57421875" style="0" customWidth="1"/>
    <col min="12" max="12" width="10.00390625" style="0" customWidth="1"/>
    <col min="13" max="13" width="10.57421875" style="0" customWidth="1"/>
    <col min="14" max="14" width="11.7109375" style="0" customWidth="1"/>
    <col min="15" max="15" width="10.140625" style="0" customWidth="1"/>
  </cols>
  <sheetData>
    <row r="1" spans="1:18" ht="30">
      <c r="A1" s="111" t="s">
        <v>89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 t="s">
        <v>36</v>
      </c>
      <c r="R1" s="112"/>
    </row>
    <row r="2" spans="1:10" ht="12.75">
      <c r="A2" s="77" t="s">
        <v>56</v>
      </c>
      <c r="B2" s="78">
        <f>'RET 670 Diff Pickup'!G5</f>
        <v>40</v>
      </c>
      <c r="C2">
        <f>'RET 670 Diff Pickup'!$I$43</f>
        <v>0.21869328378394917</v>
      </c>
      <c r="J2" t="s">
        <v>99</v>
      </c>
    </row>
    <row r="3" spans="1:17" ht="15.75">
      <c r="A3" s="77" t="s">
        <v>57</v>
      </c>
      <c r="B3" s="21">
        <v>1.5</v>
      </c>
      <c r="C3">
        <f>B3*'RET 670 Diff Pickup'!$E$20/'RET 670 Diff Pickup'!$F$20</f>
        <v>0.8200998141898094</v>
      </c>
      <c r="D3" t="s">
        <v>91</v>
      </c>
      <c r="J3" s="1" t="s">
        <v>75</v>
      </c>
      <c r="K3" s="99">
        <v>0.4</v>
      </c>
      <c r="L3" s="99">
        <v>0.4</v>
      </c>
      <c r="M3" s="99">
        <v>0.4</v>
      </c>
      <c r="O3" s="101"/>
      <c r="P3" s="101"/>
      <c r="Q3" s="101"/>
    </row>
    <row r="4" spans="1:17" ht="15.75">
      <c r="A4" s="77" t="s">
        <v>58</v>
      </c>
      <c r="B4" s="21">
        <v>4</v>
      </c>
      <c r="C4">
        <f>B4*'RET 670 Diff Pickup'!$E$20/'RET 670 Diff Pickup'!$F$20</f>
        <v>2.1869328378394917</v>
      </c>
      <c r="D4" t="s">
        <v>91</v>
      </c>
      <c r="J4" s="1" t="s">
        <v>98</v>
      </c>
      <c r="K4" s="99">
        <v>0.6</v>
      </c>
      <c r="L4" s="99">
        <f>E11</f>
        <v>1.5</v>
      </c>
      <c r="M4" s="99">
        <f>G11</f>
        <v>4</v>
      </c>
      <c r="O4" s="101"/>
      <c r="P4" s="101"/>
      <c r="Q4" s="101"/>
    </row>
    <row r="5" spans="1:14" ht="15.75">
      <c r="A5" s="77" t="s">
        <v>59</v>
      </c>
      <c r="B5" s="21">
        <v>30</v>
      </c>
      <c r="N5" s="101" t="str">
        <f>'RET 670 Diff Pickup'!G2</f>
        <v>NEW RAFHA PP S/S          DATE :     01/07/2012</v>
      </c>
    </row>
    <row r="6" spans="1:14" ht="20.25">
      <c r="A6" s="77" t="s">
        <v>60</v>
      </c>
      <c r="B6" s="21">
        <v>80</v>
      </c>
      <c r="K6" s="102" t="s">
        <v>100</v>
      </c>
      <c r="N6" s="101" t="str">
        <f>'RET 670 Diff Pickup'!G3</f>
        <v> CIRCUIT No :   UAT3</v>
      </c>
    </row>
    <row r="7" spans="1:2" ht="12.75" hidden="1">
      <c r="A7" t="s">
        <v>69</v>
      </c>
      <c r="B7">
        <f>'RET 670 Diff Pickup'!G20/'RET 670 Diff Pickup'!F20</f>
        <v>0.5467332094598729</v>
      </c>
    </row>
    <row r="8" spans="1:2" ht="12.75" hidden="1">
      <c r="A8" t="s">
        <v>70</v>
      </c>
      <c r="B8">
        <f>'RET 670 Diff Pickup'!G21/'RET 670 Diff Pickup'!F21</f>
        <v>0.8747731351357967</v>
      </c>
    </row>
    <row r="9" spans="1:2" ht="12.75" hidden="1">
      <c r="A9" t="s">
        <v>71</v>
      </c>
      <c r="B9" t="e">
        <f>'RET 670 Diff Pickup'!G22/'RET 670 Diff Pickup'!F22</f>
        <v>#DIV/0!</v>
      </c>
    </row>
    <row r="10" spans="1:9" ht="12.75" hidden="1">
      <c r="A10" s="36" t="s">
        <v>72</v>
      </c>
      <c r="B10" s="36"/>
      <c r="C10" s="36" t="s">
        <v>73</v>
      </c>
      <c r="D10" s="36"/>
      <c r="E10" s="36" t="s">
        <v>74</v>
      </c>
      <c r="F10" s="36" t="s">
        <v>75</v>
      </c>
      <c r="G10" s="36" t="s">
        <v>76</v>
      </c>
      <c r="H10" s="36" t="s">
        <v>77</v>
      </c>
      <c r="I10" s="36"/>
    </row>
    <row r="11" spans="1:9" ht="12.75" hidden="1">
      <c r="A11" s="36">
        <v>40</v>
      </c>
      <c r="B11" s="36"/>
      <c r="C11" s="36">
        <v>80</v>
      </c>
      <c r="D11" s="36"/>
      <c r="E11" s="37">
        <f>B3</f>
        <v>1.5</v>
      </c>
      <c r="F11" s="37">
        <f>B2/100</f>
        <v>0.4</v>
      </c>
      <c r="G11" s="37">
        <f>B4</f>
        <v>4</v>
      </c>
      <c r="H11" s="37">
        <f>$B$5/100*($B$4-$B$3)+$B$2/100</f>
        <v>1.15</v>
      </c>
      <c r="I11" s="37"/>
    </row>
    <row r="12" ht="13.5" thickBot="1"/>
    <row r="13" spans="1:18" s="32" customFormat="1" ht="60.75" customHeight="1" thickBot="1">
      <c r="A13" s="62" t="s">
        <v>61</v>
      </c>
      <c r="B13" s="62" t="s">
        <v>79</v>
      </c>
      <c r="C13" s="63"/>
      <c r="D13" s="62" t="s">
        <v>78</v>
      </c>
      <c r="E13" s="62" t="s">
        <v>80</v>
      </c>
      <c r="F13" s="64" t="s">
        <v>62</v>
      </c>
      <c r="G13" s="63" t="s">
        <v>63</v>
      </c>
      <c r="H13" s="63" t="s">
        <v>64</v>
      </c>
      <c r="I13" s="62" t="s">
        <v>97</v>
      </c>
      <c r="J13" s="62" t="s">
        <v>85</v>
      </c>
      <c r="K13" s="62" t="s">
        <v>81</v>
      </c>
      <c r="L13" s="62" t="s">
        <v>82</v>
      </c>
      <c r="M13" s="62" t="s">
        <v>83</v>
      </c>
      <c r="N13" s="62" t="s">
        <v>84</v>
      </c>
      <c r="O13" s="62" t="s">
        <v>86</v>
      </c>
      <c r="P13" s="62" t="s">
        <v>87</v>
      </c>
      <c r="Q13" s="62" t="s">
        <v>88</v>
      </c>
      <c r="R13" s="62" t="s">
        <v>88</v>
      </c>
    </row>
    <row r="14" spans="1:18" ht="18" customHeight="1">
      <c r="A14" s="41">
        <v>0.4</v>
      </c>
      <c r="B14" s="42">
        <f>A14*$B$7</f>
        <v>0.21869328378394917</v>
      </c>
      <c r="C14" s="43"/>
      <c r="D14" s="44">
        <f>0</f>
        <v>0</v>
      </c>
      <c r="E14" s="44">
        <f>0</f>
        <v>0</v>
      </c>
      <c r="F14" s="45">
        <f>'RET 670 Diff Pickup'!$I$43</f>
        <v>0.21869328378394917</v>
      </c>
      <c r="G14" s="45">
        <f>$B$7*(($B$5/100)*(A14-$B$3)+$B$2/100)</f>
        <v>0.03827132466219111</v>
      </c>
      <c r="H14" s="45">
        <f>$B$7*(($B$6/100)*(A14-$B$4)+$H$11)</f>
        <v>-0.9458484523655803</v>
      </c>
      <c r="I14" s="44">
        <f>J14/$B$7</f>
        <v>0.4</v>
      </c>
      <c r="J14" s="72">
        <f>MAX(F14,G14,H14)</f>
        <v>0.21869328378394917</v>
      </c>
      <c r="K14" s="72">
        <f>IF((B14-J14)&lt;0,0,(A14-J14/$B$7)*$B$8)</f>
        <v>0</v>
      </c>
      <c r="L14" s="72" t="e">
        <f>IF((B14-J14)&lt;0,0,(A14-J14/$B$7)*$B$9)</f>
        <v>#DIV/0!</v>
      </c>
      <c r="M14" s="46">
        <v>0</v>
      </c>
      <c r="N14" s="46"/>
      <c r="O14" s="66">
        <f>IF(M14="","",$B14-(M14*$B$7)/$B$8)</f>
        <v>0.21869328378394917</v>
      </c>
      <c r="P14" s="66">
        <f>IF(N14="","",$B14-(N14*$B$7)/$B$9)</f>
      </c>
      <c r="Q14" s="69">
        <f>IF(O14="","",($J14-O14)/'RET 670 Diff Pickup'!$I$13)</f>
        <v>0</v>
      </c>
      <c r="R14" s="69">
        <f>IF(P14="","",($J14-P14)/'RET 670 Diff Pickup'!$I$13)</f>
      </c>
    </row>
    <row r="15" spans="1:18" ht="18" customHeight="1">
      <c r="A15" s="47">
        <v>0.6</v>
      </c>
      <c r="B15" s="48">
        <f aca="true" t="shared" si="0" ref="B15:B29">A15*$B$7</f>
        <v>0.3280399256759237</v>
      </c>
      <c r="C15" s="49"/>
      <c r="D15" s="50">
        <f aca="true" t="shared" si="1" ref="D15:D29">A15*$B$8</f>
        <v>0.524863881081478</v>
      </c>
      <c r="E15" s="50" t="e">
        <f aca="true" t="shared" si="2" ref="E15:E29">B15*$B$9</f>
        <v>#DIV/0!</v>
      </c>
      <c r="F15" s="45">
        <f>'RET 670 Diff Pickup'!$I$43</f>
        <v>0.21869328378394917</v>
      </c>
      <c r="G15" s="65">
        <f aca="true" t="shared" si="3" ref="G15:G29">$B$7*(($B$5/100)*(A15-$B$3)+$B$2/100)</f>
        <v>0.07107531722978348</v>
      </c>
      <c r="H15" s="65">
        <f aca="true" t="shared" si="4" ref="H15:H29">$B$7*(($B$6/100)*(A15-$B$4)+$H$11)</f>
        <v>-0.8583711388520007</v>
      </c>
      <c r="I15" s="97">
        <f aca="true" t="shared" si="5" ref="I15:I29">J15/$B$7</f>
        <v>0.4</v>
      </c>
      <c r="J15" s="73">
        <f aca="true" t="shared" si="6" ref="J15:J29">MAX(F15,G15,H15)</f>
        <v>0.21869328378394917</v>
      </c>
      <c r="K15" s="73">
        <f aca="true" t="shared" si="7" ref="K15:K29">IF((B15-J15)&lt;0,0,(A15-J15/$B$7)*$B$8)</f>
        <v>0.1749546270271593</v>
      </c>
      <c r="L15" s="73" t="e">
        <f aca="true" t="shared" si="8" ref="L15:L29">IF((B15-J15)&lt;0,0,(A15-J15/$B$7)*$B$9)</f>
        <v>#DIV/0!</v>
      </c>
      <c r="M15" s="51">
        <v>0.082</v>
      </c>
      <c r="N15" s="51"/>
      <c r="O15" s="67">
        <f>IF(M15="","",$B15-(M15*$B$7)/$B$8)</f>
        <v>0.2767899256759237</v>
      </c>
      <c r="P15" s="67">
        <f aca="true" t="shared" si="9" ref="P15:P29">IF(N15="","",$B15-(N15*$B$7)/$B$9)</f>
      </c>
      <c r="Q15" s="70">
        <f>IF(O15="","",($J15-O15)/'RET 670 Diff Pickup'!$I$13)</f>
        <v>-0.058096641891974526</v>
      </c>
      <c r="R15" s="70">
        <f>IF(P15="","",($J15-P15)/'RET 670 Diff Pickup'!$I$13)</f>
      </c>
    </row>
    <row r="16" spans="1:18" ht="18" customHeight="1">
      <c r="A16" s="47">
        <v>1</v>
      </c>
      <c r="B16" s="48">
        <f t="shared" si="0"/>
        <v>0.5467332094598729</v>
      </c>
      <c r="C16" s="49"/>
      <c r="D16" s="50">
        <f t="shared" si="1"/>
        <v>0.8747731351357967</v>
      </c>
      <c r="E16" s="50" t="e">
        <f t="shared" si="2"/>
        <v>#DIV/0!</v>
      </c>
      <c r="F16" s="45">
        <f>'RET 670 Diff Pickup'!$I$43</f>
        <v>0.21869328378394917</v>
      </c>
      <c r="G16" s="65">
        <f t="shared" si="3"/>
        <v>0.13668330236496823</v>
      </c>
      <c r="H16" s="65">
        <f t="shared" si="4"/>
        <v>-0.6834165118248414</v>
      </c>
      <c r="I16" s="97">
        <f t="shared" si="5"/>
        <v>0.4</v>
      </c>
      <c r="J16" s="73">
        <f t="shared" si="6"/>
        <v>0.21869328378394917</v>
      </c>
      <c r="K16" s="73">
        <f t="shared" si="7"/>
        <v>0.524863881081478</v>
      </c>
      <c r="L16" s="73" t="e">
        <f t="shared" si="8"/>
        <v>#DIV/0!</v>
      </c>
      <c r="M16" s="51">
        <v>0.37</v>
      </c>
      <c r="N16" s="51"/>
      <c r="O16" s="67">
        <f aca="true" t="shared" si="10" ref="O16:O29">IF(M16="","",$B16-(M16*$B$7)/$B$8)</f>
        <v>0.3154832094598729</v>
      </c>
      <c r="P16" s="67">
        <f t="shared" si="9"/>
      </c>
      <c r="Q16" s="70">
        <f>IF(O16="","",($J16-O16)/'RET 670 Diff Pickup'!$I$13)</f>
        <v>-0.09678992567592373</v>
      </c>
      <c r="R16" s="70">
        <f>IF(P16="","",($J16-P16)/'RET 670 Diff Pickup'!$I$13)</f>
      </c>
    </row>
    <row r="17" spans="1:18" ht="18" customHeight="1">
      <c r="A17" s="52">
        <f>B3</f>
        <v>1.5</v>
      </c>
      <c r="B17" s="53">
        <f t="shared" si="0"/>
        <v>0.8200998141898094</v>
      </c>
      <c r="C17" s="54"/>
      <c r="D17" s="55">
        <f t="shared" si="1"/>
        <v>1.312159702703695</v>
      </c>
      <c r="E17" s="55" t="e">
        <f t="shared" si="2"/>
        <v>#DIV/0!</v>
      </c>
      <c r="F17" s="45">
        <f>'RET 670 Diff Pickup'!$I$43</f>
        <v>0.21869328378394917</v>
      </c>
      <c r="G17" s="45">
        <f t="shared" si="3"/>
        <v>0.21869328378394917</v>
      </c>
      <c r="H17" s="45">
        <f t="shared" si="4"/>
        <v>-0.464723228040892</v>
      </c>
      <c r="I17" s="97">
        <f t="shared" si="5"/>
        <v>0.4</v>
      </c>
      <c r="J17" s="74">
        <f t="shared" si="6"/>
        <v>0.21869328378394917</v>
      </c>
      <c r="K17" s="74">
        <f t="shared" si="7"/>
        <v>0.9622504486493765</v>
      </c>
      <c r="L17" s="74" t="e">
        <f t="shared" si="8"/>
        <v>#DIV/0!</v>
      </c>
      <c r="M17" s="56">
        <v>0.491</v>
      </c>
      <c r="N17" s="56"/>
      <c r="O17" s="67">
        <f t="shared" si="10"/>
        <v>0.5132248141898094</v>
      </c>
      <c r="P17" s="67">
        <f t="shared" si="9"/>
      </c>
      <c r="Q17" s="70">
        <f>IF(O17="","",($J17-O17)/'RET 670 Diff Pickup'!$I$13)</f>
        <v>-0.2945315304058602</v>
      </c>
      <c r="R17" s="70">
        <f>IF(P17="","",($J17-P17)/'RET 670 Diff Pickup'!$I$13)</f>
      </c>
    </row>
    <row r="18" spans="1:18" ht="18" customHeight="1">
      <c r="A18" s="47">
        <v>1.5</v>
      </c>
      <c r="B18" s="48">
        <f t="shared" si="0"/>
        <v>0.8200998141898094</v>
      </c>
      <c r="C18" s="49"/>
      <c r="D18" s="50">
        <f t="shared" si="1"/>
        <v>1.312159702703695</v>
      </c>
      <c r="E18" s="50" t="e">
        <f t="shared" si="2"/>
        <v>#DIV/0!</v>
      </c>
      <c r="F18" s="45">
        <f>'RET 670 Diff Pickup'!$I$43</f>
        <v>0.21869328378394917</v>
      </c>
      <c r="G18" s="65">
        <f t="shared" si="3"/>
        <v>0.21869328378394917</v>
      </c>
      <c r="H18" s="65">
        <f t="shared" si="4"/>
        <v>-0.464723228040892</v>
      </c>
      <c r="I18" s="97">
        <f t="shared" si="5"/>
        <v>0.4</v>
      </c>
      <c r="J18" s="73">
        <f t="shared" si="6"/>
        <v>0.21869328378394917</v>
      </c>
      <c r="K18" s="73">
        <f t="shared" si="7"/>
        <v>0.9622504486493765</v>
      </c>
      <c r="L18" s="73" t="e">
        <f t="shared" si="8"/>
        <v>#DIV/0!</v>
      </c>
      <c r="M18" s="51">
        <v>0.564</v>
      </c>
      <c r="N18" s="51"/>
      <c r="O18" s="67">
        <f t="shared" si="10"/>
        <v>0.4675998141898094</v>
      </c>
      <c r="P18" s="67">
        <f t="shared" si="9"/>
      </c>
      <c r="Q18" s="70">
        <f>IF(O18="","",($J18-O18)/'RET 670 Diff Pickup'!$I$13)</f>
        <v>-0.24890653040586022</v>
      </c>
      <c r="R18" s="70">
        <f>IF(P18="","",($J18-P18)/'RET 670 Diff Pickup'!$I$13)</f>
      </c>
    </row>
    <row r="19" spans="1:18" ht="18" customHeight="1">
      <c r="A19" s="47">
        <v>1.75</v>
      </c>
      <c r="B19" s="48">
        <f t="shared" si="0"/>
        <v>0.9567831165547775</v>
      </c>
      <c r="C19" s="49"/>
      <c r="D19" s="50">
        <f t="shared" si="1"/>
        <v>1.5308529864876441</v>
      </c>
      <c r="E19" s="50" t="e">
        <f t="shared" si="2"/>
        <v>#DIV/0!</v>
      </c>
      <c r="F19" s="45">
        <f>'RET 670 Diff Pickup'!$I$43</f>
        <v>0.21869328378394917</v>
      </c>
      <c r="G19" s="65">
        <f t="shared" si="3"/>
        <v>0.25969827449343963</v>
      </c>
      <c r="H19" s="65">
        <f t="shared" si="4"/>
        <v>-0.3553765861489175</v>
      </c>
      <c r="I19" s="97">
        <f t="shared" si="5"/>
        <v>0.475</v>
      </c>
      <c r="J19" s="73">
        <f t="shared" si="6"/>
        <v>0.25969827449343963</v>
      </c>
      <c r="K19" s="73">
        <f t="shared" si="7"/>
        <v>1.1153357472981407</v>
      </c>
      <c r="L19" s="73" t="e">
        <f t="shared" si="8"/>
        <v>#DIV/0!</v>
      </c>
      <c r="M19" s="51">
        <v>0.646</v>
      </c>
      <c r="N19" s="51"/>
      <c r="O19" s="67">
        <f t="shared" si="10"/>
        <v>0.5530331165547775</v>
      </c>
      <c r="P19" s="67">
        <f t="shared" si="9"/>
      </c>
      <c r="Q19" s="70">
        <f>IF(O19="","",($J19-O19)/'RET 670 Diff Pickup'!$I$13)</f>
        <v>-0.29333484206133786</v>
      </c>
      <c r="R19" s="70">
        <f>IF(P19="","",($J19-P19)/'RET 670 Diff Pickup'!$I$13)</f>
      </c>
    </row>
    <row r="20" spans="1:18" ht="18" customHeight="1">
      <c r="A20" s="47">
        <v>2</v>
      </c>
      <c r="B20" s="48">
        <f t="shared" si="0"/>
        <v>1.0934664189197458</v>
      </c>
      <c r="C20" s="49"/>
      <c r="D20" s="50">
        <f t="shared" si="1"/>
        <v>1.7495462702715934</v>
      </c>
      <c r="E20" s="50" t="e">
        <f t="shared" si="2"/>
        <v>#DIV/0!</v>
      </c>
      <c r="F20" s="45">
        <f>'RET 670 Diff Pickup'!$I$43</f>
        <v>0.21869328378394917</v>
      </c>
      <c r="G20" s="65">
        <f t="shared" si="3"/>
        <v>0.3007032652029301</v>
      </c>
      <c r="H20" s="65">
        <f t="shared" si="4"/>
        <v>-0.2460299442569429</v>
      </c>
      <c r="I20" s="97">
        <f t="shared" si="5"/>
        <v>0.55</v>
      </c>
      <c r="J20" s="73">
        <f t="shared" si="6"/>
        <v>0.3007032652029301</v>
      </c>
      <c r="K20" s="73">
        <f t="shared" si="7"/>
        <v>1.2684210459469052</v>
      </c>
      <c r="L20" s="73" t="e">
        <f t="shared" si="8"/>
        <v>#DIV/0!</v>
      </c>
      <c r="M20" s="51">
        <v>0.707</v>
      </c>
      <c r="N20" s="51"/>
      <c r="O20" s="67">
        <f t="shared" si="10"/>
        <v>0.6515914189197458</v>
      </c>
      <c r="P20" s="67">
        <f t="shared" si="9"/>
      </c>
      <c r="Q20" s="70">
        <f>IF(O20="","",($J20-O20)/'RET 670 Diff Pickup'!$I$13)</f>
        <v>-0.3508881537168157</v>
      </c>
      <c r="R20" s="70">
        <f>IF(P20="","",($J20-P20)/'RET 670 Diff Pickup'!$I$13)</f>
      </c>
    </row>
    <row r="21" spans="1:18" ht="18" customHeight="1">
      <c r="A21" s="47">
        <v>2.25</v>
      </c>
      <c r="B21" s="48">
        <f t="shared" si="0"/>
        <v>1.2301497212847141</v>
      </c>
      <c r="C21" s="49"/>
      <c r="D21" s="50">
        <f t="shared" si="1"/>
        <v>1.9682395540555426</v>
      </c>
      <c r="E21" s="50" t="e">
        <f t="shared" si="2"/>
        <v>#DIV/0!</v>
      </c>
      <c r="F21" s="45">
        <f>'RET 670 Diff Pickup'!$I$43</f>
        <v>0.21869328378394917</v>
      </c>
      <c r="G21" s="65">
        <f t="shared" si="3"/>
        <v>0.3417082559124206</v>
      </c>
      <c r="H21" s="65">
        <f t="shared" si="4"/>
        <v>-0.13668330236496834</v>
      </c>
      <c r="I21" s="97">
        <f t="shared" si="5"/>
        <v>0.625</v>
      </c>
      <c r="J21" s="73">
        <f t="shared" si="6"/>
        <v>0.3417082559124206</v>
      </c>
      <c r="K21" s="73">
        <f t="shared" si="7"/>
        <v>1.4215063445956697</v>
      </c>
      <c r="L21" s="73" t="e">
        <f t="shared" si="8"/>
        <v>#DIV/0!</v>
      </c>
      <c r="M21" s="51">
        <v>0.785</v>
      </c>
      <c r="N21" s="51"/>
      <c r="O21" s="67">
        <f t="shared" si="10"/>
        <v>0.739524721284714</v>
      </c>
      <c r="P21" s="67">
        <f t="shared" si="9"/>
      </c>
      <c r="Q21" s="70">
        <f>IF(O21="","",($J21-O21)/'RET 670 Diff Pickup'!$I$13)</f>
        <v>-0.3978164653722934</v>
      </c>
      <c r="R21" s="70">
        <f>IF(P21="","",($J21-P21)/'RET 670 Diff Pickup'!$I$13)</f>
      </c>
    </row>
    <row r="22" spans="1:18" ht="18" customHeight="1">
      <c r="A22" s="47">
        <v>2.5</v>
      </c>
      <c r="B22" s="48">
        <f t="shared" si="0"/>
        <v>1.3668330236496824</v>
      </c>
      <c r="C22" s="49"/>
      <c r="D22" s="50">
        <f t="shared" si="1"/>
        <v>2.1869328378394917</v>
      </c>
      <c r="E22" s="50" t="e">
        <f t="shared" si="2"/>
        <v>#DIV/0!</v>
      </c>
      <c r="F22" s="45">
        <f>'RET 670 Diff Pickup'!$I$43</f>
        <v>0.21869328378394917</v>
      </c>
      <c r="G22" s="65">
        <f t="shared" si="3"/>
        <v>0.38271324662191103</v>
      </c>
      <c r="H22" s="65">
        <f t="shared" si="4"/>
        <v>-0.027336660472993792</v>
      </c>
      <c r="I22" s="97">
        <f t="shared" si="5"/>
        <v>0.7</v>
      </c>
      <c r="J22" s="73">
        <f t="shared" si="6"/>
        <v>0.38271324662191103</v>
      </c>
      <c r="K22" s="73">
        <f t="shared" si="7"/>
        <v>1.574591643244434</v>
      </c>
      <c r="L22" s="73" t="e">
        <f t="shared" si="8"/>
        <v>#DIV/0!</v>
      </c>
      <c r="M22" s="51">
        <v>0.859</v>
      </c>
      <c r="N22" s="51"/>
      <c r="O22" s="67">
        <f t="shared" si="10"/>
        <v>0.8299580236496824</v>
      </c>
      <c r="P22" s="67">
        <f t="shared" si="9"/>
      </c>
      <c r="Q22" s="70">
        <f>IF(O22="","",($J22-O22)/'RET 670 Diff Pickup'!$I$13)</f>
        <v>-0.4472447770277714</v>
      </c>
      <c r="R22" s="70">
        <f>IF(P22="","",($J22-P22)/'RET 670 Diff Pickup'!$I$13)</f>
      </c>
    </row>
    <row r="23" spans="1:18" ht="18" customHeight="1">
      <c r="A23" s="52">
        <f>B4</f>
        <v>4</v>
      </c>
      <c r="B23" s="53">
        <f t="shared" si="0"/>
        <v>2.1869328378394917</v>
      </c>
      <c r="C23" s="54"/>
      <c r="D23" s="55">
        <f t="shared" si="1"/>
        <v>3.4990925405431867</v>
      </c>
      <c r="E23" s="55" t="e">
        <f t="shared" si="2"/>
        <v>#DIV/0!</v>
      </c>
      <c r="F23" s="45">
        <f>'RET 670 Diff Pickup'!$I$43</f>
        <v>0.21869328378394917</v>
      </c>
      <c r="G23" s="45">
        <f t="shared" si="3"/>
        <v>0.6287431908788538</v>
      </c>
      <c r="H23" s="45">
        <f t="shared" si="4"/>
        <v>0.6287431908788538</v>
      </c>
      <c r="I23" s="97">
        <f t="shared" si="5"/>
        <v>1.15</v>
      </c>
      <c r="J23" s="74">
        <f t="shared" si="6"/>
        <v>0.6287431908788538</v>
      </c>
      <c r="K23" s="74">
        <f t="shared" si="7"/>
        <v>2.4931034351370207</v>
      </c>
      <c r="L23" s="74" t="e">
        <f t="shared" si="8"/>
        <v>#DIV/0!</v>
      </c>
      <c r="M23" s="56">
        <v>1</v>
      </c>
      <c r="N23" s="56"/>
      <c r="O23" s="67">
        <f t="shared" si="10"/>
        <v>1.5619328378394917</v>
      </c>
      <c r="P23" s="67">
        <f t="shared" si="9"/>
      </c>
      <c r="Q23" s="70">
        <f>IF(O23="","",($J23-O23)/'RET 670 Diff Pickup'!$I$13)</f>
        <v>-0.9331896469606379</v>
      </c>
      <c r="R23" s="70">
        <f>IF(P23="","",($J23-P23)/'RET 670 Diff Pickup'!$I$13)</f>
      </c>
    </row>
    <row r="24" spans="1:18" ht="18" customHeight="1">
      <c r="A24" s="47">
        <v>3.5</v>
      </c>
      <c r="B24" s="48">
        <f t="shared" si="0"/>
        <v>1.913566233109555</v>
      </c>
      <c r="C24" s="49"/>
      <c r="D24" s="50">
        <f t="shared" si="1"/>
        <v>3.0617059729752882</v>
      </c>
      <c r="E24" s="50" t="e">
        <f t="shared" si="2"/>
        <v>#DIV/0!</v>
      </c>
      <c r="F24" s="45">
        <f>'RET 670 Diff Pickup'!$I$43</f>
        <v>0.21869328378394917</v>
      </c>
      <c r="G24" s="65">
        <f t="shared" si="3"/>
        <v>0.5467332094598729</v>
      </c>
      <c r="H24" s="65">
        <f t="shared" si="4"/>
        <v>0.41004990709490463</v>
      </c>
      <c r="I24" s="97">
        <f t="shared" si="5"/>
        <v>1</v>
      </c>
      <c r="J24" s="73">
        <f t="shared" si="6"/>
        <v>0.5467332094598729</v>
      </c>
      <c r="K24" s="73">
        <f t="shared" si="7"/>
        <v>2.1869328378394917</v>
      </c>
      <c r="L24" s="73" t="e">
        <f t="shared" si="8"/>
        <v>#DIV/0!</v>
      </c>
      <c r="M24" s="51">
        <v>1.05</v>
      </c>
      <c r="N24" s="51"/>
      <c r="O24" s="67">
        <f t="shared" si="10"/>
        <v>1.257316233109555</v>
      </c>
      <c r="P24" s="67">
        <f t="shared" si="9"/>
      </c>
      <c r="Q24" s="70">
        <f>IF(O24="","",($J24-O24)/'RET 670 Diff Pickup'!$I$13)</f>
        <v>-0.7105830236496822</v>
      </c>
      <c r="R24" s="70">
        <f>IF(P24="","",($J24-P24)/'RET 670 Diff Pickup'!$I$13)</f>
      </c>
    </row>
    <row r="25" spans="1:18" ht="18" customHeight="1">
      <c r="A25" s="47">
        <v>4</v>
      </c>
      <c r="B25" s="48">
        <f t="shared" si="0"/>
        <v>2.1869328378394917</v>
      </c>
      <c r="C25" s="49"/>
      <c r="D25" s="50">
        <f t="shared" si="1"/>
        <v>3.4990925405431867</v>
      </c>
      <c r="E25" s="50" t="e">
        <f t="shared" si="2"/>
        <v>#DIV/0!</v>
      </c>
      <c r="F25" s="45">
        <f>'RET 670 Diff Pickup'!$I$43</f>
        <v>0.21869328378394917</v>
      </c>
      <c r="G25" s="65">
        <f t="shared" si="3"/>
        <v>0.6287431908788538</v>
      </c>
      <c r="H25" s="65">
        <f t="shared" si="4"/>
        <v>0.6287431908788538</v>
      </c>
      <c r="I25" s="97">
        <f t="shared" si="5"/>
        <v>1.15</v>
      </c>
      <c r="J25" s="73">
        <f t="shared" si="6"/>
        <v>0.6287431908788538</v>
      </c>
      <c r="K25" s="73">
        <f t="shared" si="7"/>
        <v>2.4931034351370207</v>
      </c>
      <c r="L25" s="73" t="e">
        <f t="shared" si="8"/>
        <v>#DIV/0!</v>
      </c>
      <c r="M25" s="51">
        <v>1.099</v>
      </c>
      <c r="N25" s="51"/>
      <c r="O25" s="67">
        <f t="shared" si="10"/>
        <v>1.5000578378394915</v>
      </c>
      <c r="P25" s="67">
        <f t="shared" si="9"/>
      </c>
      <c r="Q25" s="70">
        <f>IF(O25="","",($J25-O25)/'RET 670 Diff Pickup'!$I$13)</f>
        <v>-0.8713146469606378</v>
      </c>
      <c r="R25" s="70">
        <f>IF(P25="","",($J25-P25)/'RET 670 Diff Pickup'!$I$13)</f>
      </c>
    </row>
    <row r="26" spans="1:18" ht="18" customHeight="1">
      <c r="A26" s="47">
        <v>4.5</v>
      </c>
      <c r="B26" s="48">
        <f t="shared" si="0"/>
        <v>2.4602994425694282</v>
      </c>
      <c r="C26" s="49"/>
      <c r="D26" s="50">
        <f t="shared" si="1"/>
        <v>3.9364791081110853</v>
      </c>
      <c r="E26" s="50" t="e">
        <f t="shared" si="2"/>
        <v>#DIV/0!</v>
      </c>
      <c r="F26" s="45">
        <f>'RET 670 Diff Pickup'!$I$43</f>
        <v>0.21869328378394917</v>
      </c>
      <c r="G26" s="65">
        <f t="shared" si="3"/>
        <v>0.7107531722978347</v>
      </c>
      <c r="H26" s="65">
        <f t="shared" si="4"/>
        <v>0.8474364746628029</v>
      </c>
      <c r="I26" s="97">
        <f t="shared" si="5"/>
        <v>1.5499999999999998</v>
      </c>
      <c r="J26" s="73">
        <f t="shared" si="6"/>
        <v>0.8474364746628029</v>
      </c>
      <c r="K26" s="73">
        <f t="shared" si="7"/>
        <v>2.5805807486506005</v>
      </c>
      <c r="L26" s="73" t="e">
        <f t="shared" si="8"/>
        <v>#DIV/0!</v>
      </c>
      <c r="M26" s="51">
        <v>1.142</v>
      </c>
      <c r="N26" s="51"/>
      <c r="O26" s="67">
        <f t="shared" si="10"/>
        <v>1.7465494425694283</v>
      </c>
      <c r="P26" s="67">
        <f t="shared" si="9"/>
      </c>
      <c r="Q26" s="70">
        <f>IF(O26="","",($J26-O26)/'RET 670 Diff Pickup'!$I$13)</f>
        <v>-0.8991129679066254</v>
      </c>
      <c r="R26" s="70">
        <f>IF(P26="","",($J26-P26)/'RET 670 Diff Pickup'!$I$13)</f>
      </c>
    </row>
    <row r="27" spans="1:18" ht="18" customHeight="1">
      <c r="A27" s="47">
        <v>5</v>
      </c>
      <c r="B27" s="48">
        <f t="shared" si="0"/>
        <v>2.733666047299365</v>
      </c>
      <c r="C27" s="49"/>
      <c r="D27" s="50">
        <f t="shared" si="1"/>
        <v>4.373865675678983</v>
      </c>
      <c r="E27" s="50" t="e">
        <f t="shared" si="2"/>
        <v>#DIV/0!</v>
      </c>
      <c r="F27" s="45">
        <f>'RET 670 Diff Pickup'!$I$43</f>
        <v>0.21869328378394917</v>
      </c>
      <c r="G27" s="65">
        <f t="shared" si="3"/>
        <v>0.7927631537168158</v>
      </c>
      <c r="H27" s="65">
        <f t="shared" si="4"/>
        <v>1.0661297584467522</v>
      </c>
      <c r="I27" s="97">
        <f t="shared" si="5"/>
        <v>1.95</v>
      </c>
      <c r="J27" s="73">
        <f t="shared" si="6"/>
        <v>1.0661297584467522</v>
      </c>
      <c r="K27" s="73">
        <f t="shared" si="7"/>
        <v>2.66805806216418</v>
      </c>
      <c r="L27" s="73" t="e">
        <f t="shared" si="8"/>
        <v>#DIV/0!</v>
      </c>
      <c r="M27" s="51">
        <v>1.193</v>
      </c>
      <c r="N27" s="51"/>
      <c r="O27" s="67">
        <f t="shared" si="10"/>
        <v>1.9880410472993648</v>
      </c>
      <c r="P27" s="67">
        <f t="shared" si="9"/>
      </c>
      <c r="Q27" s="70">
        <f>IF(O27="","",($J27-O27)/'RET 670 Diff Pickup'!$I$13)</f>
        <v>-0.9219112888526126</v>
      </c>
      <c r="R27" s="70">
        <f>IF(P27="","",($J27-P27)/'RET 670 Diff Pickup'!$I$13)</f>
      </c>
    </row>
    <row r="28" spans="1:18" ht="18" customHeight="1">
      <c r="A28" s="47">
        <v>5.5</v>
      </c>
      <c r="B28" s="48">
        <f t="shared" si="0"/>
        <v>3.007032652029301</v>
      </c>
      <c r="C28" s="49"/>
      <c r="D28" s="50">
        <f t="shared" si="1"/>
        <v>4.811252243246882</v>
      </c>
      <c r="E28" s="50" t="e">
        <f t="shared" si="2"/>
        <v>#DIV/0!</v>
      </c>
      <c r="F28" s="45">
        <f>'RET 670 Diff Pickup'!$I$43</f>
        <v>0.21869328378394917</v>
      </c>
      <c r="G28" s="65">
        <f t="shared" si="3"/>
        <v>0.8747731351357967</v>
      </c>
      <c r="H28" s="65">
        <f t="shared" si="4"/>
        <v>1.2848230422307014</v>
      </c>
      <c r="I28" s="97">
        <f t="shared" si="5"/>
        <v>2.35</v>
      </c>
      <c r="J28" s="73">
        <f t="shared" si="6"/>
        <v>1.2848230422307014</v>
      </c>
      <c r="K28" s="73">
        <f t="shared" si="7"/>
        <v>2.7555353756777596</v>
      </c>
      <c r="L28" s="73" t="e">
        <f t="shared" si="8"/>
        <v>#DIV/0!</v>
      </c>
      <c r="M28" s="51">
        <v>1.246</v>
      </c>
      <c r="N28" s="51"/>
      <c r="O28" s="67">
        <f t="shared" si="10"/>
        <v>2.228282652029301</v>
      </c>
      <c r="P28" s="67">
        <f t="shared" si="9"/>
      </c>
      <c r="Q28" s="70">
        <f>IF(O28="","",($J28-O28)/'RET 670 Diff Pickup'!$I$13)</f>
        <v>-0.9434596097985994</v>
      </c>
      <c r="R28" s="70">
        <f>IF(P28="","",($J28-P28)/'RET 670 Diff Pickup'!$I$13)</f>
      </c>
    </row>
    <row r="29" spans="1:18" ht="18" customHeight="1" thickBot="1">
      <c r="A29" s="57">
        <v>6</v>
      </c>
      <c r="B29" s="58">
        <f t="shared" si="0"/>
        <v>3.2803992567592375</v>
      </c>
      <c r="C29" s="59"/>
      <c r="D29" s="60">
        <f t="shared" si="1"/>
        <v>5.24863881081478</v>
      </c>
      <c r="E29" s="60" t="e">
        <f t="shared" si="2"/>
        <v>#DIV/0!</v>
      </c>
      <c r="F29" s="45">
        <f>'RET 670 Diff Pickup'!$I$43</f>
        <v>0.21869328378394917</v>
      </c>
      <c r="G29" s="65">
        <f t="shared" si="3"/>
        <v>0.9567831165547775</v>
      </c>
      <c r="H29" s="65">
        <f t="shared" si="4"/>
        <v>1.5035163260146505</v>
      </c>
      <c r="I29" s="98">
        <f t="shared" si="5"/>
        <v>2.75</v>
      </c>
      <c r="J29" s="75">
        <f t="shared" si="6"/>
        <v>1.5035163260146505</v>
      </c>
      <c r="K29" s="75">
        <f t="shared" si="7"/>
        <v>2.8430126891913394</v>
      </c>
      <c r="L29" s="75" t="e">
        <f t="shared" si="8"/>
        <v>#DIV/0!</v>
      </c>
      <c r="M29" s="61">
        <v>1.291</v>
      </c>
      <c r="N29" s="61"/>
      <c r="O29" s="68">
        <f t="shared" si="10"/>
        <v>2.4735242567592377</v>
      </c>
      <c r="P29" s="68">
        <f t="shared" si="9"/>
      </c>
      <c r="Q29" s="71">
        <f>IF(O29="","",($J29-O29)/'RET 670 Diff Pickup'!$I$13)</f>
        <v>-0.9700079307445872</v>
      </c>
      <c r="R29" s="71">
        <f>IF(P29="","",($J29-P29)/'RET 670 Diff Pickup'!$I$13)</f>
      </c>
    </row>
    <row r="30" spans="2:17" s="32" customFormat="1" ht="13.5" thickBot="1">
      <c r="B30" s="33" t="s">
        <v>65</v>
      </c>
      <c r="D30" s="35" t="s">
        <v>66</v>
      </c>
      <c r="E30" s="34"/>
      <c r="K30" s="109" t="s">
        <v>67</v>
      </c>
      <c r="L30" s="110"/>
      <c r="Q30" s="76" t="s">
        <v>90</v>
      </c>
    </row>
    <row r="31" spans="2:5" ht="12.75">
      <c r="B31" s="6"/>
      <c r="C31" s="6"/>
      <c r="E31" s="6"/>
    </row>
    <row r="32" spans="1:18" ht="20.25">
      <c r="A32" s="108" t="s">
        <v>68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38"/>
    </row>
    <row r="33" spans="1:18" s="90" customFormat="1" ht="20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s="90" customFormat="1" ht="2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</sheetData>
  <sheetProtection/>
  <mergeCells count="4">
    <mergeCell ref="A32:Q32"/>
    <mergeCell ref="K30:L30"/>
    <mergeCell ref="A1:P1"/>
    <mergeCell ref="Q1:R1"/>
  </mergeCells>
  <dataValidations count="2">
    <dataValidation type="decimal" operator="greaterThanOrEqual" allowBlank="1" showInputMessage="1" showErrorMessage="1" errorTitle="ERROR" error="Wrong value entered" sqref="M14:N29">
      <formula1>0</formula1>
    </dataValidation>
    <dataValidation type="decimal" allowBlank="1" showInputMessage="1" showErrorMessage="1" errorTitle="ERROR" error="Wrong value entered (E2/100 - 20,00)" sqref="A14:A29">
      <formula1>$B$2/100</formula1>
      <formula2>50</formula2>
    </dataValidation>
  </dataValidations>
  <printOptions/>
  <pageMargins left="0.21" right="0.21" top="0.5" bottom="0.43" header="0.2" footer="0.3"/>
  <pageSetup horizontalDpi="600" verticalDpi="600" orientation="landscape" paperSize="9" r:id="rId2"/>
  <headerFooter alignWithMargins="0">
    <oddFooter>&amp;L&amp;F&amp;C&amp;P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Lalit Lopez</dc:creator>
  <cp:keywords/>
  <dc:description/>
  <cp:lastModifiedBy>Muhammad Gabr</cp:lastModifiedBy>
  <cp:lastPrinted>2012-06-27T12:16:51Z</cp:lastPrinted>
  <dcterms:created xsi:type="dcterms:W3CDTF">2006-09-03T05:49:56Z</dcterms:created>
  <dcterms:modified xsi:type="dcterms:W3CDTF">2016-02-10T12:10:30Z</dcterms:modified>
  <cp:category/>
  <cp:version/>
  <cp:contentType/>
  <cp:contentStatus/>
</cp:coreProperties>
</file>